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cuola\itg_15-16\appunti\Edilizia\"/>
    </mc:Choice>
  </mc:AlternateContent>
  <bookViews>
    <workbookView xWindow="10245" yWindow="-15" windowWidth="10290" windowHeight="7350"/>
  </bookViews>
  <sheets>
    <sheet name="Prospetto di calcolo" sheetId="2" r:id="rId1"/>
    <sheet name="Nota informativa" sheetId="3" r:id="rId2"/>
  </sheets>
  <definedNames>
    <definedName name="_xlnm.Print_Area" localSheetId="0">'Prospetto di calcolo'!$A:$I</definedName>
  </definedNames>
  <calcPr calcId="152511"/>
</workbook>
</file>

<file path=xl/calcChain.xml><?xml version="1.0" encoding="utf-8"?>
<calcChain xmlns="http://schemas.openxmlformats.org/spreadsheetml/2006/main">
  <c r="H13" i="2" l="1"/>
  <c r="H12" i="2"/>
  <c r="H11" i="2"/>
  <c r="H10" i="2"/>
  <c r="H9" i="2"/>
  <c r="C14" i="2"/>
  <c r="C34" i="2" s="1"/>
  <c r="G12" i="2"/>
  <c r="C54" i="2"/>
  <c r="C56" i="2" s="1"/>
  <c r="G41" i="2"/>
  <c r="G40" i="2"/>
  <c r="G39" i="2"/>
  <c r="G38" i="2"/>
  <c r="G37" i="2"/>
  <c r="C30" i="2"/>
  <c r="C36" i="2" s="1"/>
  <c r="C38" i="2" s="1"/>
  <c r="E10" i="2"/>
  <c r="E12" i="2"/>
  <c r="E9" i="2"/>
  <c r="E13" i="2" l="1"/>
  <c r="E11" i="2"/>
  <c r="G10" i="2"/>
  <c r="H42" i="2"/>
  <c r="G13" i="2"/>
  <c r="G11" i="2"/>
  <c r="G9" i="2"/>
  <c r="C40" i="2"/>
  <c r="C58" i="2" s="1"/>
  <c r="G17" i="2"/>
  <c r="F17" i="2"/>
  <c r="H14" i="2" l="1"/>
  <c r="F21" i="2"/>
  <c r="H25" i="2" s="1"/>
  <c r="H43" i="2" s="1"/>
  <c r="F23" i="2"/>
  <c r="F22" i="2"/>
  <c r="F24" i="2"/>
  <c r="G48" i="2" l="1"/>
  <c r="J48" i="2" s="1"/>
  <c r="G52" i="2"/>
  <c r="J52" i="2" s="1"/>
  <c r="G49" i="2"/>
  <c r="J49" i="2" s="1"/>
  <c r="G53" i="2"/>
  <c r="J53" i="2" s="1"/>
  <c r="G54" i="2"/>
  <c r="J54" i="2" s="1"/>
  <c r="G55" i="2"/>
  <c r="J55" i="2" s="1"/>
  <c r="G56" i="2"/>
  <c r="J56" i="2" s="1"/>
  <c r="G57" i="2"/>
  <c r="J57" i="2" s="1"/>
  <c r="G58" i="2"/>
  <c r="J58" i="2" s="1"/>
  <c r="G50" i="2"/>
  <c r="J50" i="2" s="1"/>
  <c r="G51" i="2"/>
  <c r="J51" i="2" s="1"/>
  <c r="H59" i="2" l="1"/>
  <c r="G62" i="2" l="1"/>
  <c r="F62" i="2"/>
  <c r="F63" i="2" l="1"/>
  <c r="G63" i="2"/>
</calcChain>
</file>

<file path=xl/sharedStrings.xml><?xml version="1.0" encoding="utf-8"?>
<sst xmlns="http://schemas.openxmlformats.org/spreadsheetml/2006/main" count="203" uniqueCount="174">
  <si>
    <t>Pratica</t>
  </si>
  <si>
    <t>Spazio riservato al Comune</t>
  </si>
  <si>
    <t>Tabella 1 - Incremento per superficie utile abitabile</t>
  </si>
  <si>
    <t>Classi di</t>
  </si>
  <si>
    <t>N.</t>
  </si>
  <si>
    <t>S.U. abitabile</t>
  </si>
  <si>
    <t>Rapporto rispetto</t>
  </si>
  <si>
    <t>%</t>
  </si>
  <si>
    <t>% incremento</t>
  </si>
  <si>
    <t>INCREMENTI</t>
  </si>
  <si>
    <t>superfici (mq)</t>
  </si>
  <si>
    <t>alloggi</t>
  </si>
  <si>
    <t>mq. (totale)</t>
  </si>
  <si>
    <t>al totale S.U.</t>
  </si>
  <si>
    <t>incremento</t>
  </si>
  <si>
    <t>per classi di sup.</t>
  </si>
  <si>
    <t>(1)</t>
  </si>
  <si>
    <t>(2)</t>
  </si>
  <si>
    <t>(3)</t>
  </si>
  <si>
    <t>(4)=(3):Su</t>
  </si>
  <si>
    <t>(5)</t>
  </si>
  <si>
    <t>(6)=(4)x(5)</t>
  </si>
  <si>
    <t>Tot. Su</t>
  </si>
  <si>
    <t>Tabella 2 - Superficie per servizi e accessori</t>
  </si>
  <si>
    <t xml:space="preserve">                relativi alla parte residenziale</t>
  </si>
  <si>
    <t>Destinazioni</t>
  </si>
  <si>
    <t>superficie netta (mq)</t>
  </si>
  <si>
    <t xml:space="preserve">Intervalli di variabilità </t>
  </si>
  <si>
    <t>Ipotesi che</t>
  </si>
  <si>
    <t>del rapporto percentuale</t>
  </si>
  <si>
    <t>ricorre</t>
  </si>
  <si>
    <t xml:space="preserve"> </t>
  </si>
  <si>
    <t>Autorimesse</t>
  </si>
  <si>
    <t>Androni e porticati liberi</t>
  </si>
  <si>
    <t>Logge e balconi</t>
  </si>
  <si>
    <t>Tot. Snr</t>
  </si>
  <si>
    <t>Riepilogo Su + Snr = Sc</t>
  </si>
  <si>
    <t>Tabella 4 - Incremento per caratteristiche</t>
  </si>
  <si>
    <t>Denominazione</t>
  </si>
  <si>
    <t>Sigla</t>
  </si>
  <si>
    <t>Superficie (mq)</t>
  </si>
  <si>
    <t>Numero di</t>
  </si>
  <si>
    <t>Superfice utile</t>
  </si>
  <si>
    <t>caratteristiche</t>
  </si>
  <si>
    <t>abitabile</t>
  </si>
  <si>
    <t>Su</t>
  </si>
  <si>
    <t>Superfice netta</t>
  </si>
  <si>
    <t>non residenz.</t>
  </si>
  <si>
    <t>Snr</t>
  </si>
  <si>
    <t>Superficie</t>
  </si>
  <si>
    <t>ragguagliata</t>
  </si>
  <si>
    <t>60% Snr</t>
  </si>
  <si>
    <t>complessiva</t>
  </si>
  <si>
    <t>Sc</t>
  </si>
  <si>
    <t>classe edif.</t>
  </si>
  <si>
    <t>% maggiorazione</t>
  </si>
  <si>
    <t>Superfici per attività turistiche commerciali e</t>
  </si>
  <si>
    <t>fino a 5 incluso</t>
  </si>
  <si>
    <t>I</t>
  </si>
  <si>
    <t>direzionali e relativi accessori</t>
  </si>
  <si>
    <t>da 5 a 10 incluso</t>
  </si>
  <si>
    <t>II</t>
  </si>
  <si>
    <t>da 10 a 15 incluso</t>
  </si>
  <si>
    <t>III</t>
  </si>
  <si>
    <t>Superficie netta</t>
  </si>
  <si>
    <t>da 15 a 20 incluso</t>
  </si>
  <si>
    <t>IV</t>
  </si>
  <si>
    <t>non residenziale</t>
  </si>
  <si>
    <t>Sn</t>
  </si>
  <si>
    <t>da 20 a 25 incluso</t>
  </si>
  <si>
    <t>V</t>
  </si>
  <si>
    <t>da 25 a 30 incluso</t>
  </si>
  <si>
    <t>VI</t>
  </si>
  <si>
    <t>accessori</t>
  </si>
  <si>
    <t>Sa</t>
  </si>
  <si>
    <t>da 30 a 35 incluso</t>
  </si>
  <si>
    <t>VII</t>
  </si>
  <si>
    <t>da 35 a 40 incluso</t>
  </si>
  <si>
    <t>VIII</t>
  </si>
  <si>
    <t>60% Sa</t>
  </si>
  <si>
    <t>da 40 a 45 incluso</t>
  </si>
  <si>
    <t>IX</t>
  </si>
  <si>
    <t>Superficie totale</t>
  </si>
  <si>
    <t>da 45 a 50 incluso</t>
  </si>
  <si>
    <t>X</t>
  </si>
  <si>
    <t>St</t>
  </si>
  <si>
    <t>oltre 50</t>
  </si>
  <si>
    <t>XI</t>
  </si>
  <si>
    <t>%Tot. Su Tabella 1</t>
  </si>
  <si>
    <t>% MAGGIORAZIONE = M</t>
  </si>
  <si>
    <t>(Sc+St)</t>
  </si>
  <si>
    <t>CLASSE TIPOLOGICA</t>
  </si>
  <si>
    <t>PERCENTUALE COSTO DI COSTRUZIONE DETERMINATO</t>
  </si>
  <si>
    <t>(Art. 8 D.M. 10.05.1977)</t>
  </si>
  <si>
    <t>CON DELIBERA CONSIGLIO REGIONALE</t>
  </si>
  <si>
    <t>NUOVA COSTRUZIONE</t>
  </si>
  <si>
    <t>Annotazioni:</t>
  </si>
  <si>
    <t>Il sottoscritto dichiara sotto la propria responsabilità che i dati sopra riportati sono veritieri.</t>
  </si>
  <si>
    <t>Firma del tecnico abilitato</t>
  </si>
  <si>
    <t>Tabella 3 - Increm. per superfici relative alla Tab.2</t>
  </si>
  <si>
    <t>DECRETO MINISTERIALE 31 MAGGIO 1977</t>
  </si>
  <si>
    <t>DETERMINAZIONE DEL COSTO DI COSTRUZIONE DI NUOVI EDIFICI (GAZZETTA UFFICIALE N. 146 DEL 31 MAGGIO 1977)</t>
  </si>
  <si>
    <r>
      <t>Art. 1 - Costo unitario di costruzione</t>
    </r>
    <r>
      <rPr>
        <sz val="10"/>
        <rFont val="Arial"/>
      </rPr>
      <t xml:space="preserve">
Il costo di costruzione dei nuovi edifici, riferito a metro quadrato di superficie è pari all'85% di quello stabilito con decreto ministeriale 3 ottobre 1973, numero 9816, emesso ai sensi dell'art. 8 della legge 1° novembre 1965, n. 1179.</t>
    </r>
  </si>
  <si>
    <r>
      <t xml:space="preserve">Art. 7 - Incremento relativo a caratteristiche particolari (i3)
</t>
    </r>
    <r>
      <rPr>
        <sz val="10"/>
        <rFont val="Arial"/>
        <family val="2"/>
      </rPr>
      <t>Per ciascuna delle caratteristiche appresso riportate l'incremento è pari al 10%:
1) più di un ascensore per ogni scala se questa serve meno di sei piani sopraelevati;
2) scala di servizio non prescritta da leggi o regolamenti o imposta da necessità di prevenzione di infortuni o di incendi;
3) altezza libera netta di piano superiore a m. 3,00 o a quella minima prescritta da norme regolamentari. Per ambienti con altezze diverse si fa riferimento all'altezza media ponderale;
4) piscina coperta o scoperta quando sia a servizio di uno o più edifici comprendenti meno di 15 unità immobiliari;
5) alloggi di custodia a servizio di uno o più edifici comprendenti meno di 15 unità immobiliari.</t>
    </r>
  </si>
  <si>
    <r>
      <t xml:space="preserve">Art. 2 - Superficie complessiva (Sc)
</t>
    </r>
    <r>
      <rPr>
        <sz val="10"/>
        <rFont val="Arial"/>
        <family val="2"/>
      </rPr>
      <t>La superficie complessiva , alla quale, ai fini della determinazione del costo di costruzione dell'edificio, si applica il costo unitario a metro quadrato, è costituita dalla somma della superficie utile abitabile di cui al successivo art. 3 e dal 60% del totale delle superfici non residenziali destinate a servizi ed accessori (Snr), misurate al netto di murature, pilastri, tramezzi, sguinci e vani di porte e finestre (Sc = Su + 60% Snr).
Le superfici per servizi ed accessori riguardano:
a) cantinole, soffitte, locali motore ascensore , cabine idriche, lavatoi comuni, centrali termiche, ed altri locali a stretto servizio delle residenze;
b) autorimesse singole o collettive;
c) androni di ingresso e porticati liberi;
d) logge e balconi.
I porticati di cui al punto c) sono esclusi dal computo della superficie complessiva qualora gli strumenti urbanistici ne prescrivano l'uso pubblico. (Le autorimesse di cui al punto b) sono escluse dal computo della superficie complessiva, ai sensi della L.R.22/99).</t>
    </r>
  </si>
  <si>
    <r>
      <t>Art. 3 - Superficie utile abitabile (Su)</t>
    </r>
    <r>
      <rPr>
        <sz val="10"/>
        <rFont val="Arial"/>
      </rPr>
      <t xml:space="preserve">
Per superficie utile abitabile si intende la superficie di pavimento degli alloggi misurata al netto di murature, pilastri, tramezzi, sguinci, vani di porte e finestre, di eventuali scale interne, di logge e di balconi.</t>
    </r>
  </si>
  <si>
    <r>
      <t xml:space="preserve">Art. 4 - Edifici con caratteristiche tipologiche superiori
</t>
    </r>
    <r>
      <rPr>
        <sz val="10"/>
        <rFont val="Arial"/>
        <family val="2"/>
      </rPr>
      <t>Ai fini della identificazione degli edifici con caratteristiche tipologiche superiori a quelle considerate dalla legge n. 1179 del 1° novembre 1965, per le quali vanno determinate maggiorazioni del costo unitario di costruzione non superiori al 50%, si fa riferimento agli incrementi percentuali di detto costo stabiliti nei successivi articoli 5, 6 e 7 per ciascuno dei seguenti elementi:
a) superficie utile abitabile (Su);
b) superficie netta non residenziale di servizi e accessori (Snr);
c) caratteristiche specifiche.</t>
    </r>
  </si>
  <si>
    <r>
      <t xml:space="preserve">Art. 5 - Incremento relativo alla superficie utile abitabile (i1)
</t>
    </r>
    <r>
      <rPr>
        <sz val="10"/>
        <rFont val="Arial"/>
        <family val="2"/>
      </rPr>
      <t>L'incremento percentuale in funzione della superficie è stabilito in rapporto alle seguenti classi di superficie utile abitabile:
1) oltre 95 metri quadrati e fino a 110 metri quadrati inclusi: 5%;
2) oltre 110 metri quadrati e fino a 130 metri quadrati inclusi: 15%;
3) oltre 130 metri quadrati e fino a 160 metri quadrati inclusi: 30%;
4) oltre 160 metri quadrati: 50%.
Per ciascun fabbricato l'incremento percentuale relativo alla superficie utile abitabile, è dato dalla somma dei valori ottenuti moltiplicando gli incrementi percentuali di cui al precedente comma per i rapporti tra la superficie utile abitabile degli alloggi compresi nelle rispettive classi e la superficie utile abitabile dell'intero edificio.</t>
    </r>
  </si>
  <si>
    <r>
      <t>Art. - 9 Superficie per attività turistiche, commerciali e direzionali (St)</t>
    </r>
    <r>
      <rPr>
        <sz val="10"/>
        <rFont val="Arial"/>
      </rPr>
      <t xml:space="preserve">
Alle parti di edifici residenziali nelle quali siano previsti ambienti per attività turistiche, commerciali e direzionali si applica il costo di costruzione maggiorato ai sensi del precedente art. 8, qualora la Superficie (Sn) di detti ambienti e dei relativi accessori (Sa), valutati questi ultimi al 60%, non sia superiore al 25% della superficie utile abitabile.</t>
    </r>
  </si>
  <si>
    <t>PERCENTUALI DEL COSTO DI COSTRUZIONE PER LA DETERMINAZIONE DEL CONTRIBUTO AFFERENTE LA CONCESSIONE EDILIZIA</t>
  </si>
  <si>
    <t>(artt. 3 e 6 della Legge 28 gennaio 1977, n.10)</t>
  </si>
  <si>
    <t>DELIBERA GIUNTA REGIONALE n.5/53844 del 31 maggio 1994</t>
  </si>
  <si>
    <r>
      <t xml:space="preserve">Art. 6 - Incremento relativo alla superficie non residenziale (i2)
</t>
    </r>
    <r>
      <rPr>
        <sz val="10"/>
        <rFont val="Arial"/>
        <family val="2"/>
      </rPr>
      <t>L'incremento percentuale in funzione della superficie per servizi ed accessori relativi all'intero edificio è stabilito come appresso, con riferimento alla percentuale di incidenza della superficie netta totale di servizi e accessori (Snr) rispetto alla superficie utile abitabile per edificio (Su) :
- oltre il 50 e fino al 75% compreso: 10%;
- tra il 75 e il 100% compreso: 20%;
- oltre il 100%: 30%</t>
    </r>
  </si>
  <si>
    <t>Classi tipologiche
Ex art.8 D.M. 10/5/77</t>
  </si>
  <si>
    <t>Comuni con più di 50.000 abitanti</t>
  </si>
  <si>
    <t>Comuni con meno di 50.000 abitanti</t>
  </si>
  <si>
    <t>nuove costruzioni</t>
  </si>
  <si>
    <t>edifici esistenti (*)</t>
  </si>
  <si>
    <t>I, II, III</t>
  </si>
  <si>
    <t>IV, V, VI, VII, VIII</t>
  </si>
  <si>
    <t>IX, X, XI</t>
  </si>
  <si>
    <t>COSTO COSTRUZIONE BASE € 299,62/MQ. DAL 25.02.2004</t>
  </si>
  <si>
    <r>
      <t>Art. 8 Classi di edifici e relative maggiorazioni</t>
    </r>
    <r>
      <rPr>
        <sz val="10"/>
        <rFont val="Arial"/>
      </rPr>
      <t xml:space="preserve">
Gli incrementi afferenti a ciascun degli elementi considerati negli art. 5, 6 e 7 si sommano ai fini della determinazione delle classi di edifici.
Le classi di edifici e le relative maggiorazioni di costo di cui al secondo comma dell'art. 6 della Legge 28 gennaio 1977, n. 10, sono così individuate:
classe I : percentuale di incremento fino a 5 inclusa: nessuna maggiorazione;
classe II: percentuale di incremento da 5 a 10 inclusa: maggiorazione del 5 %;
classe III: percentuale di incremento da 10 a 15 inclusa: maggiorazione 10 %;
classe IV: percentuale di incremento da 15 a 20 inclusa: maggiorazione del 15 %;
classe V: percentuale di incremento da 20 a 25 inclusa: maggiorazione del 20 %;
classe VI: percentuale di incremento da 25 a 30 inclusa: maggiorazione del 25 %;
classe VII: percentuale di incremento da 30 a 35 inclusa: maggiorazione del 30 %;
classe VIII: percentuale di incremento da 35 a 40 inclusa: maggiorazione del 35 %
classe IX: percentuale di incremento da 40 a 45 inclusa: maggiorazione del 40 %;
classe X: percentuale di incremento da 45 a 50 inclusa: 
maggiorazione del 45 %;
classe XI: oltre il 50% inclusa: maggiorazione del 50 %.</t>
    </r>
  </si>
  <si>
    <t xml:space="preserve">B - Costo a mq di costruzione </t>
  </si>
  <si>
    <t>D - Costo di costruzione edificio nuovo</t>
  </si>
  <si>
    <t>C - Costo a mq di costruzione maggiorato</t>
  </si>
  <si>
    <t>€</t>
  </si>
  <si>
    <r>
      <t>(</t>
    </r>
    <r>
      <rPr>
        <b/>
        <sz val="10"/>
        <rFont val="Arial"/>
        <family val="2"/>
      </rPr>
      <t>x</t>
    </r>
    <r>
      <rPr>
        <sz val="10"/>
        <rFont val="Arial"/>
        <family val="2"/>
      </rPr>
      <t>)</t>
    </r>
  </si>
  <si>
    <r>
      <t xml:space="preserve">                            </t>
    </r>
    <r>
      <rPr>
        <b/>
        <sz val="10"/>
        <color indexed="20"/>
        <rFont val="Arial"/>
        <family val="2"/>
      </rPr>
      <t xml:space="preserve">       I2</t>
    </r>
  </si>
  <si>
    <r>
      <t>(</t>
    </r>
    <r>
      <rPr>
        <sz val="10"/>
        <color indexed="16"/>
        <rFont val="Arial"/>
        <family val="2"/>
      </rPr>
      <t>selezionare</t>
    </r>
    <r>
      <rPr>
        <sz val="10"/>
        <rFont val="Arial"/>
        <family val="2"/>
      </rPr>
      <t>)</t>
    </r>
  </si>
  <si>
    <r>
      <t xml:space="preserve">                            </t>
    </r>
    <r>
      <rPr>
        <b/>
        <sz val="10"/>
        <color indexed="20"/>
        <rFont val="Arial"/>
        <family val="2"/>
      </rPr>
      <t xml:space="preserve">       I3</t>
    </r>
  </si>
  <si>
    <t>TOT.  INCREM.  =  (I1+ I2+I3)</t>
  </si>
  <si>
    <r>
      <t>ipotesi che ricorre (</t>
    </r>
    <r>
      <rPr>
        <b/>
        <sz val="10"/>
        <color indexed="8"/>
        <rFont val="Arial"/>
        <family val="2"/>
      </rPr>
      <t>x</t>
    </r>
    <r>
      <rPr>
        <sz val="10"/>
        <color indexed="8"/>
        <rFont val="Arial"/>
        <family val="2"/>
      </rPr>
      <t>)</t>
    </r>
  </si>
  <si>
    <t>PROSPETTO PER LA DETERMINAZIONE DEL COSTO DI COSTRUZIONE</t>
  </si>
  <si>
    <t>TOTALE  INCREMENTI =  (I1+ I2+I3)</t>
  </si>
  <si>
    <t>EDIFICIO ESISTENTE (1)</t>
  </si>
  <si>
    <t>CONTRIBUTO SUL COSTO DI COSTRUZIONE  ( D o E x aliquota )</t>
  </si>
  <si>
    <t>(1) Intervento di ristrutturazione edilizia</t>
  </si>
  <si>
    <t>In caso di interventi di ristrutturazione edilizia</t>
  </si>
  <si>
    <t>E - Costo di costruzione opere da realizzare (da computo metrico)</t>
  </si>
  <si>
    <t>ALIQUOTA DA APPLICARE (v. tabella regionale)</t>
  </si>
  <si>
    <t>In  caso di ampliamento</t>
  </si>
  <si>
    <t>DIFFERENZA CONTRIBUTO DA VERSARE</t>
  </si>
  <si>
    <t>CONTRIBUTO CALCOLATO SULLO STATO DI FATTO (come da altro prospetto)</t>
  </si>
  <si>
    <t>Richiedente:</t>
  </si>
  <si>
    <t>Oggetto:</t>
  </si>
  <si>
    <t xml:space="preserve">da indicare solo se %Tot. è inferiore al 25% </t>
  </si>
  <si>
    <r>
      <t xml:space="preserve">110m² &lt; Su </t>
    </r>
    <r>
      <rPr>
        <sz val="10"/>
        <rFont val="Times New Roman"/>
        <family val="1"/>
      </rPr>
      <t>≤</t>
    </r>
    <r>
      <rPr>
        <sz val="8.1999999999999993"/>
        <rFont val="Arial"/>
        <family val="2"/>
      </rPr>
      <t xml:space="preserve"> </t>
    </r>
    <r>
      <rPr>
        <sz val="10"/>
        <rFont val="Arial"/>
        <family val="2"/>
      </rPr>
      <t>130m²</t>
    </r>
  </si>
  <si>
    <r>
      <t xml:space="preserve">130m² &lt; Su </t>
    </r>
    <r>
      <rPr>
        <sz val="10"/>
        <rFont val="Times New Roman"/>
        <family val="1"/>
      </rPr>
      <t>≤</t>
    </r>
    <r>
      <rPr>
        <sz val="8.1999999999999993"/>
        <rFont val="Arial"/>
        <family val="2"/>
      </rPr>
      <t xml:space="preserve"> </t>
    </r>
    <r>
      <rPr>
        <sz val="10"/>
        <rFont val="Arial"/>
        <family val="2"/>
      </rPr>
      <t>160m²</t>
    </r>
  </si>
  <si>
    <t>Su &lt; 95 m²</t>
  </si>
  <si>
    <t>Su &gt;160</t>
  </si>
  <si>
    <r>
      <t xml:space="preserve">95m² &lt; Su </t>
    </r>
    <r>
      <rPr>
        <sz val="10"/>
        <rFont val="Times New Roman"/>
        <family val="1"/>
      </rPr>
      <t>≤</t>
    </r>
    <r>
      <rPr>
        <sz val="8.1999999999999993"/>
        <rFont val="Arial"/>
        <family val="2"/>
      </rPr>
      <t xml:space="preserve"> </t>
    </r>
    <r>
      <rPr>
        <sz val="10"/>
        <rFont val="Arial"/>
        <family val="2"/>
      </rPr>
      <t>110m²</t>
    </r>
  </si>
  <si>
    <t>Art. 5 D.M. 31/05/1997.</t>
  </si>
  <si>
    <t>Cantinole,</t>
  </si>
  <si>
    <t>cabine idriche,</t>
  </si>
  <si>
    <t>soffitte,</t>
  </si>
  <si>
    <t>locali motore,</t>
  </si>
  <si>
    <t xml:space="preserve">ascensore, </t>
  </si>
  <si>
    <t xml:space="preserve">lavatoi comuni, </t>
  </si>
  <si>
    <t>centrali termiche</t>
  </si>
  <si>
    <t xml:space="preserve"> I1 =</t>
  </si>
  <si>
    <t>altri locali a stretto servizio delle residenze</t>
  </si>
  <si>
    <t>Snr/Su &lt;50</t>
  </si>
  <si>
    <r>
      <t xml:space="preserve">50 &lt; Snr/Su </t>
    </r>
    <r>
      <rPr>
        <sz val="10"/>
        <color indexed="20"/>
        <rFont val="Times New Roman"/>
        <family val="1"/>
      </rPr>
      <t xml:space="preserve">≤ </t>
    </r>
    <r>
      <rPr>
        <sz val="10"/>
        <color indexed="20"/>
        <rFont val="Arial"/>
        <family val="2"/>
      </rPr>
      <t>75</t>
    </r>
  </si>
  <si>
    <r>
      <t xml:space="preserve">75 &lt; Snr/Su </t>
    </r>
    <r>
      <rPr>
        <sz val="10"/>
        <color indexed="20"/>
        <rFont val="Times New Roman"/>
        <family val="1"/>
      </rPr>
      <t xml:space="preserve">≤ </t>
    </r>
    <r>
      <rPr>
        <sz val="10"/>
        <color indexed="20"/>
        <rFont val="Arial"/>
        <family val="2"/>
      </rPr>
      <t>100</t>
    </r>
  </si>
  <si>
    <t>Snr/Su &gt;100</t>
  </si>
  <si>
    <t>1) più di un ascensore per ogni scala se questa serve meno di sei piani sopraelevati;</t>
  </si>
  <si>
    <t>2) scala di servizio non prescritta da leggi o regolamenti o imposta da necessità di prevenzione di infortuni o di incendi;</t>
  </si>
  <si>
    <t>3) altezza libera netta di piano superiore a m. 3,00 o a quella minima prescritta da norme regolamentari. Per ambienti con altezze diverse si fa riferimento all'altezza media ponderale;</t>
  </si>
  <si>
    <t>4) piscina coperta o scoperta quando sia a servizio di uno o più edifici comprendenti meno di 15 unità immobiliari;</t>
  </si>
  <si>
    <t>5) alloggi di custodia a servizio di uno o più edifici comprendenti meno di 15 unità immobiliari.</t>
  </si>
  <si>
    <t>---</t>
  </si>
  <si>
    <t>B =</t>
  </si>
  <si>
    <t>€/m²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</si>
</sst>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3" formatCode="_-* #,##0.00_-;\-* #,##0.00_-;_-* &quot;-&quot;??_-;_-@_-"/>
    <numFmt numFmtId="164" formatCode="_(* #,##0_);_(* \(#,##0\);_(* &quot;-&quot;_);_(@_)"/>
    <numFmt numFmtId="165" formatCode="0.0%"/>
    <numFmt numFmtId="166" formatCode="#,##0.00_ ;\-#,##0.00\ "/>
  </numFmts>
  <fonts count="42" x14ac:knownFonts="1">
    <font>
      <sz val="10"/>
      <name val="Arial"/>
    </font>
    <font>
      <sz val="10"/>
      <name val="Arial"/>
    </font>
    <font>
      <i/>
      <sz val="10"/>
      <name val="Arial"/>
      <family val="2"/>
    </font>
    <font>
      <sz val="11"/>
      <name val="Arial"/>
      <family val="2"/>
    </font>
    <font>
      <b/>
      <sz val="12"/>
      <name val="Arial"/>
      <family val="2"/>
    </font>
    <font>
      <sz val="8"/>
      <name val="Arial"/>
      <family val="2"/>
    </font>
    <font>
      <b/>
      <sz val="10"/>
      <color indexed="8"/>
      <name val="Arial"/>
      <family val="2"/>
    </font>
    <font>
      <b/>
      <sz val="10"/>
      <name val="Arial"/>
      <family val="2"/>
    </font>
    <font>
      <b/>
      <sz val="10"/>
      <color indexed="20"/>
      <name val="Arial"/>
      <family val="2"/>
    </font>
    <font>
      <sz val="10"/>
      <name val="Arial"/>
      <family val="2"/>
    </font>
    <font>
      <sz val="10"/>
      <color indexed="36"/>
      <name val="Arial"/>
      <family val="2"/>
    </font>
    <font>
      <b/>
      <sz val="10"/>
      <color indexed="36"/>
      <name val="Arial"/>
      <family val="2"/>
    </font>
    <font>
      <b/>
      <sz val="10"/>
      <color indexed="12"/>
      <name val="Arial"/>
      <family val="2"/>
    </font>
    <font>
      <sz val="10"/>
      <name val="Arial Narrow"/>
      <family val="2"/>
    </font>
    <font>
      <sz val="10"/>
      <color indexed="56"/>
      <name val="Arial"/>
      <family val="2"/>
    </font>
    <font>
      <b/>
      <sz val="10"/>
      <color indexed="56"/>
      <name val="Arial"/>
      <family val="2"/>
    </font>
    <font>
      <b/>
      <sz val="10"/>
      <color indexed="9"/>
      <name val="Arial"/>
      <family val="2"/>
    </font>
    <font>
      <sz val="10"/>
      <color indexed="9"/>
      <name val="Arial"/>
      <family val="2"/>
    </font>
    <font>
      <sz val="10"/>
      <name val="Arial"/>
    </font>
    <font>
      <b/>
      <sz val="10"/>
      <name val="Helvetica"/>
      <family val="2"/>
    </font>
    <font>
      <sz val="10"/>
      <name val="Arial"/>
    </font>
    <font>
      <sz val="10"/>
      <name val="Helvetica"/>
      <family val="2"/>
    </font>
    <font>
      <sz val="10"/>
      <name val="Arial"/>
    </font>
    <font>
      <b/>
      <i/>
      <sz val="10"/>
      <name val="Arial"/>
      <family val="2"/>
    </font>
    <font>
      <sz val="10"/>
      <color indexed="8"/>
      <name val="Arial"/>
      <family val="2"/>
    </font>
    <font>
      <sz val="10"/>
      <name val="Arial"/>
    </font>
    <font>
      <sz val="10"/>
      <color indexed="20"/>
      <name val="Arial"/>
      <family val="2"/>
    </font>
    <font>
      <sz val="10"/>
      <name val="Arial"/>
    </font>
    <font>
      <sz val="10"/>
      <color indexed="16"/>
      <name val="Arial"/>
      <family val="2"/>
    </font>
    <font>
      <sz val="10"/>
      <color indexed="12"/>
      <name val="Arial"/>
      <family val="2"/>
    </font>
    <font>
      <sz val="10"/>
      <name val="Arial"/>
    </font>
    <font>
      <b/>
      <sz val="16"/>
      <name val="Arial"/>
      <family val="2"/>
    </font>
    <font>
      <sz val="14"/>
      <name val="Arial"/>
      <family val="2"/>
    </font>
    <font>
      <sz val="12"/>
      <name val="Arial"/>
      <family val="2"/>
    </font>
    <font>
      <b/>
      <sz val="11"/>
      <name val="Arial"/>
      <family val="2"/>
    </font>
    <font>
      <sz val="11"/>
      <color indexed="56"/>
      <name val="Arial"/>
      <family val="2"/>
    </font>
    <font>
      <b/>
      <sz val="10"/>
      <color indexed="16"/>
      <name val="Arial"/>
      <family val="2"/>
    </font>
    <font>
      <sz val="10"/>
      <name val="Times New Roman"/>
      <family val="1"/>
    </font>
    <font>
      <sz val="8.1999999999999993"/>
      <name val="Arial"/>
      <family val="2"/>
    </font>
    <font>
      <sz val="10"/>
      <color indexed="20"/>
      <name val="Times New Roman"/>
      <family val="1"/>
    </font>
    <font>
      <sz val="12"/>
      <color indexed="56"/>
      <name val="Arial"/>
      <family val="2"/>
    </font>
    <font>
      <u/>
      <sz val="8.9"/>
      <color theme="10"/>
      <name val="Arial"/>
    </font>
  </fonts>
  <fills count="1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mediumGray">
        <fgColor indexed="26"/>
      </patternFill>
    </fill>
    <fill>
      <patternFill patternType="solid">
        <fgColor indexed="65"/>
        <bgColor indexed="64"/>
      </patternFill>
    </fill>
    <fill>
      <patternFill patternType="mediumGray">
        <fgColor indexed="22"/>
        <bgColor indexed="9"/>
      </patternFill>
    </fill>
    <fill>
      <patternFill patternType="solid">
        <fgColor indexed="41"/>
        <bgColor indexed="64"/>
      </patternFill>
    </fill>
    <fill>
      <patternFill patternType="solid">
        <fgColor indexed="63"/>
        <bgColor indexed="64"/>
      </patternFill>
    </fill>
  </fills>
  <borders count="93">
    <border>
      <left/>
      <right/>
      <top/>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style="double">
        <color indexed="64"/>
      </left>
      <right style="double">
        <color indexed="64"/>
      </right>
      <top/>
      <bottom/>
      <diagonal/>
    </border>
    <border>
      <left style="double">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thin">
        <color indexed="64"/>
      </right>
      <top style="thin">
        <color indexed="64"/>
      </top>
      <bottom/>
      <diagonal/>
    </border>
    <border>
      <left/>
      <right style="double">
        <color indexed="64"/>
      </right>
      <top style="thin">
        <color indexed="64"/>
      </top>
      <bottom/>
      <diagonal/>
    </border>
    <border>
      <left style="double">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right style="thin">
        <color indexed="64"/>
      </right>
      <top/>
      <bottom/>
      <diagonal/>
    </border>
    <border>
      <left/>
      <right style="double">
        <color indexed="64"/>
      </right>
      <top/>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double">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double">
        <color indexed="64"/>
      </right>
      <top style="double">
        <color indexed="64"/>
      </top>
      <bottom/>
      <diagonal/>
    </border>
    <border>
      <left style="double">
        <color indexed="64"/>
      </left>
      <right/>
      <top style="double">
        <color indexed="16"/>
      </top>
      <bottom style="double">
        <color indexed="64"/>
      </bottom>
      <diagonal/>
    </border>
    <border>
      <left/>
      <right style="double">
        <color indexed="64"/>
      </right>
      <top style="double">
        <color indexed="16"/>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thin">
        <color indexed="64"/>
      </bottom>
      <diagonal/>
    </border>
    <border>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double">
        <color indexed="64"/>
      </left>
      <right style="hair">
        <color indexed="64"/>
      </right>
      <top style="hair">
        <color indexed="64"/>
      </top>
      <bottom style="double">
        <color indexed="64"/>
      </bottom>
      <diagonal/>
    </border>
    <border>
      <left style="thin">
        <color indexed="64"/>
      </left>
      <right/>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double">
        <color indexed="64"/>
      </bottom>
      <diagonal/>
    </border>
    <border>
      <left style="thin">
        <color indexed="64"/>
      </left>
      <right/>
      <top/>
      <bottom/>
      <diagonal/>
    </border>
    <border>
      <left style="hair">
        <color indexed="64"/>
      </left>
      <right style="double">
        <color indexed="64"/>
      </right>
      <top style="hair">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s>
  <cellStyleXfs count="4">
    <xf numFmtId="0" fontId="0" fillId="0" borderId="0"/>
    <xf numFmtId="41" fontId="1" fillId="0" borderId="0" applyFont="0" applyFill="0" applyBorder="0" applyAlignment="0" applyProtection="0"/>
    <xf numFmtId="9" fontId="1" fillId="0" borderId="0" applyFont="0" applyFill="0" applyBorder="0" applyAlignment="0" applyProtection="0"/>
    <xf numFmtId="0" fontId="41" fillId="0" borderId="0" applyNumberFormat="0" applyFill="0" applyBorder="0" applyAlignment="0" applyProtection="0">
      <alignment vertical="top"/>
      <protection locked="0"/>
    </xf>
  </cellStyleXfs>
  <cellXfs count="315">
    <xf numFmtId="0" fontId="0" fillId="0" borderId="0" xfId="0"/>
    <xf numFmtId="0" fontId="0" fillId="2" borderId="0" xfId="0" applyFill="1" applyProtection="1">
      <protection hidden="1"/>
    </xf>
    <xf numFmtId="0" fontId="0" fillId="3" borderId="0" xfId="0" applyFill="1" applyProtection="1">
      <protection hidden="1"/>
    </xf>
    <xf numFmtId="0" fontId="7" fillId="2" borderId="0" xfId="0" applyFont="1" applyFill="1" applyAlignment="1" applyProtection="1">
      <alignment horizontal="left" vertical="top" wrapText="1"/>
      <protection hidden="1"/>
    </xf>
    <xf numFmtId="0" fontId="0" fillId="2" borderId="0" xfId="0" applyFill="1" applyAlignment="1" applyProtection="1">
      <alignment horizontal="left" vertical="top" wrapText="1"/>
      <protection hidden="1"/>
    </xf>
    <xf numFmtId="0" fontId="24" fillId="2" borderId="0" xfId="0" applyFont="1" applyFill="1" applyBorder="1" applyAlignment="1" applyProtection="1">
      <alignment horizontal="right" vertical="center"/>
      <protection hidden="1"/>
    </xf>
    <xf numFmtId="0" fontId="29" fillId="2" borderId="1" xfId="0" applyFont="1" applyFill="1" applyBorder="1" applyAlignment="1" applyProtection="1">
      <alignment vertical="center"/>
      <protection hidden="1"/>
    </xf>
    <xf numFmtId="0" fontId="7" fillId="2" borderId="0" xfId="0" applyFont="1" applyFill="1" applyAlignment="1" applyProtection="1">
      <alignment vertical="top" wrapText="1"/>
      <protection hidden="1"/>
    </xf>
    <xf numFmtId="0" fontId="7" fillId="2" borderId="2" xfId="0" applyFont="1" applyFill="1" applyBorder="1" applyAlignment="1" applyProtection="1">
      <alignment horizontal="center" vertical="center"/>
      <protection hidden="1"/>
    </xf>
    <xf numFmtId="0" fontId="18" fillId="4" borderId="0" xfId="0" applyFont="1" applyFill="1" applyAlignment="1" applyProtection="1">
      <alignment vertical="center"/>
      <protection hidden="1"/>
    </xf>
    <xf numFmtId="0" fontId="2" fillId="2" borderId="0" xfId="0" applyFont="1" applyFill="1" applyBorder="1" applyAlignment="1" applyProtection="1">
      <alignment horizontal="center" vertical="center"/>
      <protection hidden="1"/>
    </xf>
    <xf numFmtId="0" fontId="18" fillId="2" borderId="0" xfId="0" applyFont="1" applyFill="1" applyAlignment="1" applyProtection="1">
      <alignment vertical="center"/>
      <protection hidden="1"/>
    </xf>
    <xf numFmtId="0" fontId="32" fillId="0" borderId="3" xfId="0" applyFont="1" applyBorder="1" applyAlignment="1" applyProtection="1">
      <alignment horizontal="left" vertical="center"/>
      <protection hidden="1"/>
    </xf>
    <xf numFmtId="0" fontId="19" fillId="4" borderId="0" xfId="0" applyFont="1" applyFill="1" applyAlignment="1" applyProtection="1">
      <alignment horizontal="center" vertical="center"/>
      <protection hidden="1"/>
    </xf>
    <xf numFmtId="0" fontId="20" fillId="4" borderId="0" xfId="0" applyFont="1" applyFill="1" applyAlignment="1" applyProtection="1">
      <alignment vertical="center"/>
      <protection hidden="1"/>
    </xf>
    <xf numFmtId="0" fontId="21" fillId="4" borderId="0" xfId="0" applyFont="1" applyFill="1" applyAlignment="1" applyProtection="1">
      <alignment vertical="center"/>
      <protection hidden="1"/>
    </xf>
    <xf numFmtId="0" fontId="22" fillId="4" borderId="0" xfId="0" applyFont="1" applyFill="1" applyAlignment="1" applyProtection="1">
      <alignment vertical="center"/>
      <protection hidden="1"/>
    </xf>
    <xf numFmtId="0" fontId="2" fillId="2" borderId="0" xfId="0" applyFont="1" applyFill="1" applyBorder="1" applyAlignment="1" applyProtection="1">
      <alignment vertical="center"/>
      <protection hidden="1"/>
    </xf>
    <xf numFmtId="0" fontId="9" fillId="2" borderId="0" xfId="0" applyFont="1" applyFill="1" applyBorder="1" applyAlignment="1" applyProtection="1">
      <alignment vertical="center"/>
      <protection hidden="1"/>
    </xf>
    <xf numFmtId="0" fontId="23" fillId="2" borderId="0" xfId="0" applyFont="1" applyFill="1" applyBorder="1" applyAlignment="1" applyProtection="1">
      <alignment vertical="center" wrapText="1"/>
      <protection hidden="1"/>
    </xf>
    <xf numFmtId="0" fontId="9" fillId="2" borderId="0" xfId="0" applyFont="1" applyFill="1" applyAlignment="1" applyProtection="1">
      <alignment horizontal="center" vertical="center"/>
      <protection hidden="1"/>
    </xf>
    <xf numFmtId="0" fontId="14" fillId="2" borderId="0"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25" fillId="0" borderId="0" xfId="0" applyFont="1" applyFill="1" applyBorder="1" applyAlignment="1" applyProtection="1">
      <alignment vertical="center"/>
      <protection hidden="1"/>
    </xf>
    <xf numFmtId="0" fontId="22" fillId="4" borderId="4" xfId="0" applyFont="1" applyFill="1" applyBorder="1" applyAlignment="1" applyProtection="1">
      <alignment vertical="center"/>
      <protection hidden="1"/>
    </xf>
    <xf numFmtId="0" fontId="22" fillId="4" borderId="5" xfId="0" applyFont="1" applyFill="1" applyBorder="1" applyAlignment="1" applyProtection="1">
      <alignment vertical="center"/>
      <protection hidden="1"/>
    </xf>
    <xf numFmtId="0" fontId="22" fillId="2" borderId="6" xfId="0" applyFont="1" applyFill="1" applyBorder="1" applyAlignment="1" applyProtection="1">
      <alignment vertical="center"/>
      <protection hidden="1"/>
    </xf>
    <xf numFmtId="0" fontId="9" fillId="5" borderId="7" xfId="0" applyFont="1" applyFill="1" applyBorder="1" applyAlignment="1" applyProtection="1">
      <alignment horizontal="center" vertical="center"/>
      <protection hidden="1"/>
    </xf>
    <xf numFmtId="0" fontId="9" fillId="5" borderId="8" xfId="0" applyFont="1" applyFill="1" applyBorder="1" applyAlignment="1" applyProtection="1">
      <alignment horizontal="center" vertical="center"/>
      <protection hidden="1"/>
    </xf>
    <xf numFmtId="0" fontId="9" fillId="5" borderId="9" xfId="0" applyFont="1" applyFill="1" applyBorder="1" applyAlignment="1" applyProtection="1">
      <alignment horizontal="center" vertical="center"/>
      <protection hidden="1"/>
    </xf>
    <xf numFmtId="0" fontId="18" fillId="2" borderId="6" xfId="0" applyFont="1" applyFill="1" applyBorder="1" applyAlignment="1" applyProtection="1">
      <alignment vertical="center"/>
      <protection hidden="1"/>
    </xf>
    <xf numFmtId="0" fontId="9" fillId="5" borderId="10" xfId="0" applyFont="1" applyFill="1" applyBorder="1" applyAlignment="1" applyProtection="1">
      <alignment horizontal="center" vertical="center"/>
      <protection hidden="1"/>
    </xf>
    <xf numFmtId="0" fontId="9" fillId="5" borderId="11" xfId="0" applyFont="1" applyFill="1" applyBorder="1" applyAlignment="1" applyProtection="1">
      <alignment horizontal="center" vertical="center"/>
      <protection hidden="1"/>
    </xf>
    <xf numFmtId="0" fontId="9" fillId="5" borderId="12" xfId="0"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protection hidden="1"/>
    </xf>
    <xf numFmtId="0" fontId="9" fillId="5" borderId="14" xfId="0" applyFont="1" applyFill="1" applyBorder="1" applyAlignment="1" applyProtection="1">
      <alignment horizontal="center" vertical="center"/>
      <protection hidden="1"/>
    </xf>
    <xf numFmtId="0" fontId="9" fillId="5" borderId="15" xfId="0" applyFont="1" applyFill="1" applyBorder="1" applyAlignment="1" applyProtection="1">
      <alignment horizontal="center" vertical="center"/>
      <protection hidden="1"/>
    </xf>
    <xf numFmtId="0" fontId="9" fillId="5" borderId="16" xfId="0"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9" fillId="0" borderId="22" xfId="0" applyFont="1" applyBorder="1" applyAlignment="1" applyProtection="1">
      <alignment horizontal="left" vertical="center"/>
      <protection hidden="1"/>
    </xf>
    <xf numFmtId="164" fontId="36" fillId="6" borderId="23" xfId="0" applyNumberFormat="1" applyFont="1" applyFill="1" applyBorder="1" applyAlignment="1" applyProtection="1">
      <alignment vertical="center"/>
      <protection locked="0" hidden="1"/>
    </xf>
    <xf numFmtId="0" fontId="18" fillId="2" borderId="24" xfId="0" applyFont="1" applyFill="1" applyBorder="1" applyAlignment="1" applyProtection="1">
      <alignment vertical="center"/>
      <protection hidden="1"/>
    </xf>
    <xf numFmtId="2" fontId="26" fillId="2" borderId="2" xfId="1" applyNumberFormat="1" applyFont="1" applyFill="1" applyBorder="1" applyAlignment="1" applyProtection="1">
      <alignment horizontal="right" vertical="center"/>
      <protection hidden="1"/>
    </xf>
    <xf numFmtId="0" fontId="9" fillId="2" borderId="2" xfId="0" applyFont="1" applyFill="1" applyBorder="1" applyAlignment="1" applyProtection="1">
      <alignment horizontal="right" vertical="center"/>
      <protection hidden="1"/>
    </xf>
    <xf numFmtId="165" fontId="26" fillId="2" borderId="2" xfId="2" applyNumberFormat="1" applyFont="1" applyFill="1" applyBorder="1" applyAlignment="1" applyProtection="1">
      <alignment horizontal="right" vertical="center"/>
      <protection hidden="1"/>
    </xf>
    <xf numFmtId="0" fontId="27" fillId="2" borderId="0" xfId="0" applyFont="1" applyFill="1" applyBorder="1" applyAlignment="1" applyProtection="1">
      <alignment vertical="center"/>
      <protection hidden="1"/>
    </xf>
    <xf numFmtId="2" fontId="9" fillId="0" borderId="0" xfId="1" applyNumberFormat="1" applyFont="1" applyFill="1" applyBorder="1" applyAlignment="1" applyProtection="1">
      <alignment horizontal="left" vertical="center"/>
      <protection hidden="1"/>
    </xf>
    <xf numFmtId="0" fontId="27" fillId="4" borderId="0" xfId="0" applyFont="1" applyFill="1" applyAlignment="1" applyProtection="1">
      <alignment vertical="center"/>
      <protection hidden="1"/>
    </xf>
    <xf numFmtId="0" fontId="9" fillId="0" borderId="25" xfId="0" applyFont="1" applyBorder="1" applyAlignment="1" applyProtection="1">
      <alignment horizontal="left" vertical="center"/>
      <protection hidden="1"/>
    </xf>
    <xf numFmtId="164" fontId="36" fillId="6" borderId="26" xfId="0" applyNumberFormat="1" applyFont="1" applyFill="1" applyBorder="1" applyAlignment="1" applyProtection="1">
      <alignment vertical="center"/>
      <protection locked="0" hidden="1"/>
    </xf>
    <xf numFmtId="2" fontId="36" fillId="6" borderId="27" xfId="1" applyNumberFormat="1" applyFont="1" applyFill="1" applyBorder="1" applyAlignment="1" applyProtection="1">
      <alignment vertical="center"/>
      <protection locked="0" hidden="1"/>
    </xf>
    <xf numFmtId="0" fontId="9" fillId="0" borderId="28" xfId="0" applyFont="1" applyBorder="1" applyAlignment="1" applyProtection="1">
      <alignment horizontal="left" vertical="center"/>
      <protection hidden="1"/>
    </xf>
    <xf numFmtId="164" fontId="36" fillId="6" borderId="29" xfId="0" applyNumberFormat="1" applyFont="1" applyFill="1" applyBorder="1" applyAlignment="1" applyProtection="1">
      <alignment vertical="center"/>
      <protection locked="0" hidden="1"/>
    </xf>
    <xf numFmtId="0" fontId="27" fillId="2" borderId="30" xfId="0" applyFont="1" applyFill="1" applyBorder="1" applyAlignment="1" applyProtection="1">
      <alignment vertical="center"/>
      <protection hidden="1"/>
    </xf>
    <xf numFmtId="2" fontId="6" fillId="2" borderId="31" xfId="0" applyNumberFormat="1" applyFont="1" applyFill="1" applyBorder="1" applyAlignment="1" applyProtection="1">
      <alignment vertical="center"/>
      <protection hidden="1"/>
    </xf>
    <xf numFmtId="2" fontId="6" fillId="2" borderId="32" xfId="0" applyNumberFormat="1" applyFont="1" applyFill="1" applyBorder="1" applyAlignment="1" applyProtection="1">
      <alignment vertical="center"/>
      <protection hidden="1"/>
    </xf>
    <xf numFmtId="0" fontId="7" fillId="2" borderId="0" xfId="0" applyFont="1" applyFill="1" applyBorder="1" applyAlignment="1" applyProtection="1">
      <alignment horizontal="left" vertical="center"/>
      <protection hidden="1"/>
    </xf>
    <xf numFmtId="0" fontId="26" fillId="2" borderId="1" xfId="0" applyFont="1" applyFill="1" applyBorder="1" applyAlignment="1" applyProtection="1">
      <alignment vertical="center"/>
      <protection hidden="1"/>
    </xf>
    <xf numFmtId="0" fontId="9" fillId="4" borderId="4" xfId="0" applyFont="1" applyFill="1" applyBorder="1" applyAlignment="1" applyProtection="1">
      <alignment vertical="center"/>
      <protection hidden="1"/>
    </xf>
    <xf numFmtId="0" fontId="9" fillId="4" borderId="5" xfId="0" applyFont="1" applyFill="1" applyBorder="1" applyAlignment="1" applyProtection="1">
      <alignment vertical="center"/>
      <protection hidden="1"/>
    </xf>
    <xf numFmtId="0" fontId="9" fillId="4" borderId="30" xfId="0" applyFont="1" applyFill="1" applyBorder="1" applyAlignment="1" applyProtection="1">
      <alignment vertical="center"/>
      <protection hidden="1"/>
    </xf>
    <xf numFmtId="0" fontId="9" fillId="4" borderId="33" xfId="0" applyFont="1" applyFill="1" applyBorder="1" applyAlignment="1" applyProtection="1">
      <alignment vertical="center"/>
      <protection hidden="1"/>
    </xf>
    <xf numFmtId="0" fontId="9" fillId="4" borderId="34" xfId="0" applyFont="1" applyFill="1" applyBorder="1" applyAlignment="1" applyProtection="1">
      <alignment vertical="center"/>
      <protection hidden="1"/>
    </xf>
    <xf numFmtId="0" fontId="9" fillId="4" borderId="35" xfId="0" applyFont="1" applyFill="1" applyBorder="1" applyAlignment="1" applyProtection="1">
      <alignment vertical="center"/>
      <protection hidden="1"/>
    </xf>
    <xf numFmtId="0" fontId="9" fillId="4" borderId="36" xfId="0" applyFont="1" applyFill="1" applyBorder="1" applyAlignment="1" applyProtection="1">
      <alignment vertical="center"/>
      <protection hidden="1"/>
    </xf>
    <xf numFmtId="0" fontId="9" fillId="4" borderId="37" xfId="0" applyFont="1" applyFill="1" applyBorder="1" applyAlignment="1" applyProtection="1">
      <alignment vertical="center"/>
      <protection hidden="1"/>
    </xf>
    <xf numFmtId="0" fontId="9" fillId="4" borderId="21" xfId="0" applyFont="1" applyFill="1" applyBorder="1" applyAlignment="1" applyProtection="1">
      <alignment vertical="center"/>
      <protection hidden="1"/>
    </xf>
    <xf numFmtId="0" fontId="18" fillId="2" borderId="0" xfId="0" applyFont="1" applyFill="1" applyBorder="1" applyAlignment="1" applyProtection="1">
      <alignment vertical="center" wrapText="1"/>
      <protection hidden="1"/>
    </xf>
    <xf numFmtId="0" fontId="18" fillId="4" borderId="0" xfId="0" applyFont="1" applyFill="1" applyAlignment="1" applyProtection="1">
      <alignment vertical="center" wrapText="1"/>
      <protection hidden="1"/>
    </xf>
    <xf numFmtId="0" fontId="18" fillId="2" borderId="16" xfId="0" applyFont="1" applyFill="1" applyBorder="1" applyAlignment="1" applyProtection="1">
      <alignment vertical="center"/>
      <protection hidden="1"/>
    </xf>
    <xf numFmtId="0" fontId="9" fillId="5" borderId="38" xfId="0" applyFont="1" applyFill="1" applyBorder="1" applyAlignment="1" applyProtection="1">
      <alignment vertical="center"/>
      <protection hidden="1"/>
    </xf>
    <xf numFmtId="0" fontId="9" fillId="5" borderId="20" xfId="0" applyFont="1" applyFill="1" applyBorder="1" applyAlignment="1" applyProtection="1">
      <alignment horizontal="center" vertical="center"/>
      <protection hidden="1"/>
    </xf>
    <xf numFmtId="0" fontId="18" fillId="4" borderId="33" xfId="0" applyFont="1" applyFill="1" applyBorder="1" applyAlignment="1" applyProtection="1">
      <alignment vertical="center"/>
      <protection hidden="1"/>
    </xf>
    <xf numFmtId="0" fontId="18" fillId="4" borderId="34" xfId="0" applyFont="1" applyFill="1" applyBorder="1" applyAlignment="1" applyProtection="1">
      <alignment vertical="center"/>
      <protection hidden="1"/>
    </xf>
    <xf numFmtId="0" fontId="18" fillId="4" borderId="35" xfId="0" applyFont="1" applyFill="1" applyBorder="1" applyAlignment="1" applyProtection="1">
      <alignment vertical="center"/>
      <protection hidden="1"/>
    </xf>
    <xf numFmtId="0" fontId="9" fillId="5" borderId="21" xfId="0" applyFont="1" applyFill="1" applyBorder="1" applyAlignment="1" applyProtection="1">
      <alignment horizontal="center" vertical="center"/>
      <protection hidden="1"/>
    </xf>
    <xf numFmtId="0" fontId="9" fillId="2" borderId="39" xfId="0" applyFont="1" applyFill="1" applyBorder="1" applyAlignment="1" applyProtection="1">
      <alignment vertical="center"/>
      <protection hidden="1"/>
    </xf>
    <xf numFmtId="0" fontId="9" fillId="2" borderId="15" xfId="0" applyFont="1" applyFill="1" applyBorder="1" applyAlignment="1" applyProtection="1">
      <alignment horizontal="center" vertical="center"/>
      <protection hidden="1"/>
    </xf>
    <xf numFmtId="0" fontId="25" fillId="2" borderId="6" xfId="0" applyFont="1" applyFill="1" applyBorder="1" applyAlignment="1" applyProtection="1">
      <alignment vertical="center"/>
      <protection hidden="1"/>
    </xf>
    <xf numFmtId="0" fontId="9" fillId="2" borderId="38" xfId="0" applyFont="1" applyFill="1" applyBorder="1" applyAlignment="1" applyProtection="1">
      <alignment vertical="center"/>
      <protection hidden="1"/>
    </xf>
    <xf numFmtId="0" fontId="7" fillId="2" borderId="20" xfId="0" applyFont="1" applyFill="1" applyBorder="1" applyAlignment="1" applyProtection="1">
      <alignment horizontal="right" vertical="center"/>
      <protection hidden="1"/>
    </xf>
    <xf numFmtId="0" fontId="7" fillId="2" borderId="15" xfId="0" applyFont="1" applyFill="1" applyBorder="1" applyAlignment="1" applyProtection="1">
      <alignment horizontal="right" vertical="center"/>
      <protection hidden="1"/>
    </xf>
    <xf numFmtId="0" fontId="17" fillId="2" borderId="0" xfId="0" applyFont="1" applyFill="1" applyBorder="1" applyAlignment="1" applyProtection="1">
      <alignment vertical="center"/>
      <protection hidden="1"/>
    </xf>
    <xf numFmtId="0" fontId="9" fillId="2" borderId="40" xfId="0" applyFont="1" applyFill="1" applyBorder="1" applyAlignment="1" applyProtection="1">
      <alignment vertical="center"/>
      <protection hidden="1"/>
    </xf>
    <xf numFmtId="0" fontId="7" fillId="2" borderId="41" xfId="0" applyFont="1" applyFill="1" applyBorder="1" applyAlignment="1" applyProtection="1">
      <alignment horizontal="right" vertical="center"/>
      <protection hidden="1"/>
    </xf>
    <xf numFmtId="2" fontId="17" fillId="2" borderId="42" xfId="0" applyNumberFormat="1" applyFont="1" applyFill="1" applyBorder="1" applyAlignment="1" applyProtection="1">
      <alignment vertical="center"/>
      <protection hidden="1"/>
    </xf>
    <xf numFmtId="0" fontId="9" fillId="2" borderId="43" xfId="0" applyFont="1" applyFill="1" applyBorder="1" applyAlignment="1" applyProtection="1">
      <alignment vertical="center"/>
      <protection hidden="1"/>
    </xf>
    <xf numFmtId="0" fontId="8"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center" vertical="center"/>
      <protection hidden="1"/>
    </xf>
    <xf numFmtId="2" fontId="18" fillId="2" borderId="0" xfId="0" applyNumberFormat="1" applyFont="1" applyFill="1" applyBorder="1" applyAlignment="1" applyProtection="1">
      <alignment vertical="center"/>
      <protection hidden="1"/>
    </xf>
    <xf numFmtId="0" fontId="8" fillId="4" borderId="44" xfId="0" applyFont="1" applyFill="1" applyBorder="1" applyAlignment="1" applyProtection="1">
      <alignment vertical="center"/>
      <protection hidden="1"/>
    </xf>
    <xf numFmtId="0" fontId="24" fillId="4" borderId="45" xfId="0" applyFont="1" applyFill="1" applyBorder="1" applyAlignment="1" applyProtection="1">
      <alignment horizontal="center" vertical="center"/>
      <protection hidden="1"/>
    </xf>
    <xf numFmtId="0" fontId="24" fillId="4" borderId="34" xfId="0" applyFont="1" applyFill="1" applyBorder="1" applyAlignment="1" applyProtection="1">
      <alignment vertical="center"/>
      <protection hidden="1"/>
    </xf>
    <xf numFmtId="0" fontId="25" fillId="4" borderId="35" xfId="0" applyFont="1" applyFill="1" applyBorder="1" applyAlignment="1" applyProtection="1">
      <alignment vertical="center"/>
      <protection hidden="1"/>
    </xf>
    <xf numFmtId="0" fontId="25" fillId="4" borderId="4" xfId="0" applyFont="1" applyFill="1" applyBorder="1" applyAlignment="1" applyProtection="1">
      <alignment vertical="center"/>
      <protection hidden="1"/>
    </xf>
    <xf numFmtId="0" fontId="25" fillId="4" borderId="5" xfId="0" applyFont="1" applyFill="1" applyBorder="1" applyAlignment="1" applyProtection="1">
      <alignment vertical="center"/>
      <protection hidden="1"/>
    </xf>
    <xf numFmtId="0" fontId="25" fillId="4" borderId="30" xfId="0" applyFont="1" applyFill="1" applyBorder="1" applyAlignment="1" applyProtection="1">
      <alignment vertical="center"/>
      <protection hidden="1"/>
    </xf>
    <xf numFmtId="0" fontId="29" fillId="2" borderId="20" xfId="0" applyFont="1" applyFill="1" applyBorder="1" applyAlignment="1" applyProtection="1">
      <alignment horizontal="center" vertical="center"/>
      <protection hidden="1"/>
    </xf>
    <xf numFmtId="0" fontId="18" fillId="2" borderId="21" xfId="0" applyFont="1" applyFill="1" applyBorder="1" applyAlignment="1" applyProtection="1">
      <alignment vertical="center"/>
      <protection hidden="1"/>
    </xf>
    <xf numFmtId="0" fontId="18" fillId="4" borderId="36" xfId="0" applyFont="1" applyFill="1" applyBorder="1" applyAlignment="1" applyProtection="1">
      <alignment vertical="center"/>
      <protection hidden="1"/>
    </xf>
    <xf numFmtId="0" fontId="18" fillId="4" borderId="37" xfId="0" applyFont="1" applyFill="1" applyBorder="1" applyAlignment="1" applyProtection="1">
      <alignment vertical="center"/>
      <protection hidden="1"/>
    </xf>
    <xf numFmtId="0" fontId="18" fillId="4" borderId="21" xfId="0" applyFont="1" applyFill="1" applyBorder="1" applyAlignment="1" applyProtection="1">
      <alignment vertical="center"/>
      <protection hidden="1"/>
    </xf>
    <xf numFmtId="0" fontId="29" fillId="2" borderId="41" xfId="0" applyFont="1" applyFill="1" applyBorder="1" applyAlignment="1" applyProtection="1">
      <alignment horizontal="center" vertical="center"/>
      <protection hidden="1"/>
    </xf>
    <xf numFmtId="0" fontId="7" fillId="2" borderId="46" xfId="0" applyFont="1" applyFill="1" applyBorder="1" applyAlignment="1" applyProtection="1">
      <alignment horizontal="center" vertical="center"/>
      <protection hidden="1"/>
    </xf>
    <xf numFmtId="0" fontId="18" fillId="2" borderId="47" xfId="0" applyFont="1" applyFill="1" applyBorder="1" applyAlignment="1" applyProtection="1">
      <alignment vertical="center"/>
      <protection hidden="1"/>
    </xf>
    <xf numFmtId="0" fontId="9" fillId="2" borderId="48" xfId="0" applyFont="1" applyFill="1" applyBorder="1" applyAlignment="1" applyProtection="1">
      <alignment vertical="center"/>
      <protection hidden="1"/>
    </xf>
    <xf numFmtId="0" fontId="18" fillId="2" borderId="49" xfId="0" applyFont="1" applyFill="1" applyBorder="1" applyAlignment="1" applyProtection="1">
      <alignment vertical="center"/>
      <protection hidden="1"/>
    </xf>
    <xf numFmtId="2" fontId="24" fillId="2" borderId="0" xfId="0" applyNumberFormat="1" applyFont="1" applyFill="1" applyBorder="1" applyAlignment="1" applyProtection="1">
      <alignment vertical="center"/>
      <protection hidden="1"/>
    </xf>
    <xf numFmtId="0" fontId="25" fillId="2" borderId="0" xfId="0" applyFont="1" applyFill="1" applyBorder="1" applyAlignment="1" applyProtection="1">
      <alignment vertical="center"/>
      <protection hidden="1"/>
    </xf>
    <xf numFmtId="0" fontId="30" fillId="4" borderId="0" xfId="0" applyFont="1" applyFill="1" applyAlignment="1" applyProtection="1">
      <alignment vertical="center"/>
      <protection hidden="1"/>
    </xf>
    <xf numFmtId="0" fontId="30" fillId="2" borderId="0" xfId="0" applyFont="1" applyFill="1" applyBorder="1" applyAlignment="1" applyProtection="1">
      <alignment vertical="center"/>
      <protection hidden="1"/>
    </xf>
    <xf numFmtId="0" fontId="7" fillId="2" borderId="48" xfId="0" applyFont="1" applyFill="1" applyBorder="1" applyAlignment="1" applyProtection="1">
      <alignment horizontal="right" vertical="center"/>
      <protection hidden="1"/>
    </xf>
    <xf numFmtId="43" fontId="6" fillId="2" borderId="1" xfId="1" applyNumberFormat="1" applyFont="1" applyFill="1" applyBorder="1" applyAlignment="1" applyProtection="1">
      <alignment vertical="center"/>
      <protection hidden="1"/>
    </xf>
    <xf numFmtId="43" fontId="6" fillId="2" borderId="0" xfId="1" applyNumberFormat="1" applyFont="1" applyFill="1" applyBorder="1" applyAlignment="1" applyProtection="1">
      <alignment horizontal="right" vertical="center"/>
      <protection hidden="1"/>
    </xf>
    <xf numFmtId="0" fontId="18" fillId="2" borderId="0"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3" fillId="4" borderId="0" xfId="0" applyFont="1" applyFill="1" applyAlignment="1" applyProtection="1">
      <alignment vertical="center"/>
      <protection hidden="1"/>
    </xf>
    <xf numFmtId="0" fontId="9" fillId="7" borderId="0" xfId="0" applyFont="1" applyFill="1" applyAlignment="1" applyProtection="1">
      <alignment vertical="center"/>
      <protection hidden="1"/>
    </xf>
    <xf numFmtId="0" fontId="9" fillId="0" borderId="0" xfId="0" applyFont="1" applyAlignment="1" applyProtection="1">
      <alignment vertical="center"/>
      <protection hidden="1"/>
    </xf>
    <xf numFmtId="2" fontId="9" fillId="2" borderId="0" xfId="0" applyNumberFormat="1" applyFont="1" applyFill="1" applyAlignment="1" applyProtection="1">
      <alignment vertical="center"/>
      <protection hidden="1"/>
    </xf>
    <xf numFmtId="0" fontId="9" fillId="2" borderId="0" xfId="0" applyFont="1" applyFill="1" applyAlignment="1" applyProtection="1">
      <alignment vertical="center"/>
      <protection hidden="1"/>
    </xf>
    <xf numFmtId="0" fontId="4" fillId="7" borderId="0" xfId="0" applyFont="1" applyFill="1" applyAlignment="1" applyProtection="1">
      <alignment vertical="center"/>
      <protection hidden="1"/>
    </xf>
    <xf numFmtId="4" fontId="4" fillId="2" borderId="2" xfId="0" applyNumberFormat="1" applyFont="1" applyFill="1" applyBorder="1" applyAlignment="1" applyProtection="1">
      <alignment vertical="center"/>
      <protection hidden="1"/>
    </xf>
    <xf numFmtId="0" fontId="4" fillId="7" borderId="0" xfId="0" applyFont="1" applyFill="1" applyAlignment="1" applyProtection="1">
      <alignment horizontal="left" vertical="center"/>
      <protection hidden="1"/>
    </xf>
    <xf numFmtId="0" fontId="4" fillId="2" borderId="0" xfId="0" applyFont="1" applyFill="1" applyAlignment="1" applyProtection="1">
      <alignment vertical="center"/>
      <protection hidden="1"/>
    </xf>
    <xf numFmtId="0" fontId="4" fillId="4" borderId="0" xfId="0" applyFont="1" applyFill="1" applyAlignment="1" applyProtection="1">
      <alignment vertical="center"/>
      <protection hidden="1"/>
    </xf>
    <xf numFmtId="0" fontId="33" fillId="0" borderId="0" xfId="0" applyFont="1" applyFill="1" applyAlignment="1" applyProtection="1">
      <alignment vertical="center"/>
      <protection hidden="1"/>
    </xf>
    <xf numFmtId="0" fontId="34" fillId="7" borderId="0" xfId="0" applyFont="1" applyFill="1" applyAlignment="1" applyProtection="1">
      <alignment vertical="center"/>
      <protection hidden="1"/>
    </xf>
    <xf numFmtId="4" fontId="34" fillId="2" borderId="2" xfId="0" applyNumberFormat="1" applyFont="1" applyFill="1" applyBorder="1" applyAlignment="1" applyProtection="1">
      <alignment vertical="center"/>
      <protection hidden="1"/>
    </xf>
    <xf numFmtId="0" fontId="34" fillId="7" borderId="0" xfId="0" applyFont="1" applyFill="1" applyAlignment="1" applyProtection="1">
      <alignment horizontal="left" vertical="center"/>
      <protection hidden="1"/>
    </xf>
    <xf numFmtId="0" fontId="34" fillId="4" borderId="0" xfId="0" applyFont="1" applyFill="1" applyAlignment="1" applyProtection="1">
      <alignment vertical="center"/>
      <protection hidden="1"/>
    </xf>
    <xf numFmtId="0" fontId="18" fillId="7" borderId="0" xfId="0" applyFont="1" applyFill="1" applyAlignment="1" applyProtection="1">
      <alignment vertical="center"/>
      <protection hidden="1"/>
    </xf>
    <xf numFmtId="0" fontId="4" fillId="7" borderId="50" xfId="0" applyFont="1" applyFill="1" applyBorder="1" applyAlignment="1" applyProtection="1">
      <alignment vertical="center"/>
      <protection hidden="1"/>
    </xf>
    <xf numFmtId="0" fontId="33" fillId="7" borderId="50" xfId="0" applyFont="1" applyFill="1" applyBorder="1" applyAlignment="1" applyProtection="1">
      <alignment vertical="center"/>
      <protection locked="0"/>
    </xf>
    <xf numFmtId="0" fontId="33" fillId="4" borderId="0" xfId="0" applyFont="1" applyFill="1" applyAlignment="1" applyProtection="1">
      <alignment vertical="center"/>
      <protection hidden="1"/>
    </xf>
    <xf numFmtId="0" fontId="33" fillId="7" borderId="0" xfId="0" applyFont="1" applyFill="1" applyBorder="1" applyAlignment="1" applyProtection="1">
      <alignment vertical="center"/>
      <protection hidden="1"/>
    </xf>
    <xf numFmtId="0" fontId="33" fillId="2" borderId="0" xfId="0" applyFont="1" applyFill="1" applyBorder="1" applyAlignment="1" applyProtection="1">
      <alignment vertical="center"/>
      <protection hidden="1"/>
    </xf>
    <xf numFmtId="0" fontId="33" fillId="2" borderId="0" xfId="0" applyFont="1" applyFill="1" applyBorder="1" applyAlignment="1" applyProtection="1">
      <alignment horizontal="center" vertical="center"/>
      <protection hidden="1"/>
    </xf>
    <xf numFmtId="0" fontId="33" fillId="2" borderId="0" xfId="0" applyFont="1" applyFill="1" applyBorder="1" applyAlignment="1" applyProtection="1">
      <alignment vertical="center"/>
      <protection locked="0"/>
    </xf>
    <xf numFmtId="0" fontId="9" fillId="7" borderId="0"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27" fillId="4" borderId="0" xfId="0" applyFont="1" applyFill="1" applyBorder="1" applyAlignment="1" applyProtection="1">
      <alignment vertical="center"/>
      <protection hidden="1"/>
    </xf>
    <xf numFmtId="0" fontId="18" fillId="2" borderId="16" xfId="0" applyFont="1" applyFill="1" applyBorder="1" applyAlignment="1" applyProtection="1">
      <alignment vertical="center" wrapText="1"/>
      <protection hidden="1"/>
    </xf>
    <xf numFmtId="2" fontId="26" fillId="2" borderId="5" xfId="0" applyNumberFormat="1" applyFont="1" applyFill="1" applyBorder="1" applyAlignment="1" applyProtection="1">
      <alignment horizontal="right" vertical="center"/>
      <protection hidden="1"/>
    </xf>
    <xf numFmtId="0" fontId="26" fillId="2" borderId="5" xfId="0" applyFont="1" applyFill="1" applyBorder="1" applyAlignment="1" applyProtection="1">
      <alignment vertical="center"/>
      <protection hidden="1"/>
    </xf>
    <xf numFmtId="0" fontId="18" fillId="2" borderId="5" xfId="0" applyFont="1" applyFill="1" applyBorder="1" applyAlignment="1" applyProtection="1">
      <alignment vertical="center"/>
      <protection hidden="1"/>
    </xf>
    <xf numFmtId="0" fontId="9" fillId="5" borderId="51" xfId="0" applyFont="1" applyFill="1" applyBorder="1" applyAlignment="1" applyProtection="1">
      <alignment vertical="center" wrapText="1"/>
      <protection hidden="1"/>
    </xf>
    <xf numFmtId="0" fontId="9" fillId="5" borderId="52" xfId="0" applyFont="1" applyFill="1" applyBorder="1" applyAlignment="1" applyProtection="1">
      <alignment vertical="center" wrapText="1"/>
      <protection hidden="1"/>
    </xf>
    <xf numFmtId="0" fontId="9" fillId="5" borderId="53" xfId="0" applyFont="1" applyFill="1" applyBorder="1" applyAlignment="1" applyProtection="1">
      <alignment horizontal="center" vertical="center" wrapText="1"/>
      <protection hidden="1"/>
    </xf>
    <xf numFmtId="0" fontId="8" fillId="7" borderId="26" xfId="0" applyFont="1" applyFill="1" applyBorder="1" applyAlignment="1" applyProtection="1">
      <alignment horizontal="center" vertical="center"/>
      <protection hidden="1"/>
    </xf>
    <xf numFmtId="0" fontId="8" fillId="7" borderId="54" xfId="0" applyFont="1" applyFill="1" applyBorder="1" applyAlignment="1" applyProtection="1">
      <alignment horizontal="center" vertical="center"/>
      <protection hidden="1"/>
    </xf>
    <xf numFmtId="0" fontId="26" fillId="2" borderId="25" xfId="0" applyFont="1" applyFill="1" applyBorder="1" applyAlignment="1" applyProtection="1">
      <alignment horizontal="left" vertical="center" indent="1"/>
      <protection hidden="1"/>
    </xf>
    <xf numFmtId="0" fontId="26" fillId="2" borderId="55" xfId="0" applyFont="1" applyFill="1" applyBorder="1" applyAlignment="1" applyProtection="1">
      <alignment horizontal="left" vertical="center" indent="1"/>
      <protection hidden="1"/>
    </xf>
    <xf numFmtId="10" fontId="8" fillId="7" borderId="26" xfId="2" applyNumberFormat="1" applyFont="1" applyFill="1" applyBorder="1" applyAlignment="1" applyProtection="1">
      <alignment horizontal="center" vertical="center"/>
      <protection hidden="1"/>
    </xf>
    <xf numFmtId="0" fontId="10" fillId="2" borderId="56" xfId="0" applyFont="1" applyFill="1" applyBorder="1" applyAlignment="1" applyProtection="1">
      <alignment horizontal="right" vertical="center"/>
      <protection hidden="1"/>
    </xf>
    <xf numFmtId="10" fontId="11" fillId="2" borderId="21" xfId="2" applyNumberFormat="1" applyFont="1" applyFill="1" applyBorder="1" applyAlignment="1" applyProtection="1">
      <alignment horizontal="left" vertical="center"/>
      <protection hidden="1"/>
    </xf>
    <xf numFmtId="0" fontId="9" fillId="5" borderId="7" xfId="0" applyFont="1" applyFill="1" applyBorder="1" applyAlignment="1" applyProtection="1">
      <alignment horizontal="center" vertical="center" wrapText="1"/>
      <protection hidden="1"/>
    </xf>
    <xf numFmtId="0" fontId="9" fillId="5" borderId="8" xfId="0" applyFont="1" applyFill="1" applyBorder="1" applyAlignment="1" applyProtection="1">
      <alignment horizontal="center" vertical="center" wrapText="1"/>
      <protection hidden="1"/>
    </xf>
    <xf numFmtId="0" fontId="9" fillId="5" borderId="9" xfId="0" applyFont="1" applyFill="1" applyBorder="1" applyAlignment="1" applyProtection="1">
      <alignment horizontal="centerContinuous" vertical="center" wrapText="1"/>
      <protection hidden="1"/>
    </xf>
    <xf numFmtId="0" fontId="9" fillId="5" borderId="14" xfId="0" applyFont="1" applyFill="1" applyBorder="1" applyAlignment="1" applyProtection="1">
      <alignment horizontal="centerContinuous" vertical="center"/>
      <protection hidden="1"/>
    </xf>
    <xf numFmtId="0" fontId="9" fillId="5" borderId="57" xfId="0" applyFont="1" applyFill="1" applyBorder="1" applyAlignment="1" applyProtection="1">
      <alignment horizontal="center" vertical="center"/>
      <protection hidden="1"/>
    </xf>
    <xf numFmtId="0" fontId="9" fillId="5" borderId="58" xfId="0" applyFont="1" applyFill="1" applyBorder="1" applyAlignment="1" applyProtection="1">
      <alignment horizontal="center" vertical="center"/>
      <protection hidden="1"/>
    </xf>
    <xf numFmtId="0" fontId="9" fillId="5" borderId="59" xfId="0" applyFont="1" applyFill="1" applyBorder="1" applyAlignment="1" applyProtection="1">
      <alignment horizontal="centerContinuous" vertical="center"/>
      <protection hidden="1"/>
    </xf>
    <xf numFmtId="0" fontId="18" fillId="4" borderId="0" xfId="0" quotePrefix="1" applyFont="1" applyFill="1" applyAlignment="1" applyProtection="1">
      <alignment vertical="center"/>
      <protection hidden="1"/>
    </xf>
    <xf numFmtId="0" fontId="26" fillId="2" borderId="30" xfId="0" applyFont="1" applyFill="1" applyBorder="1" applyAlignment="1" applyProtection="1">
      <alignment vertical="center"/>
      <protection hidden="1"/>
    </xf>
    <xf numFmtId="0" fontId="8" fillId="2" borderId="47" xfId="0" applyFont="1" applyFill="1" applyBorder="1" applyAlignment="1" applyProtection="1">
      <alignment vertical="center"/>
      <protection hidden="1"/>
    </xf>
    <xf numFmtId="0" fontId="12" fillId="2" borderId="30" xfId="0" applyFont="1" applyFill="1" applyBorder="1" applyAlignment="1" applyProtection="1">
      <alignment horizontal="right" vertical="center"/>
      <protection hidden="1"/>
    </xf>
    <xf numFmtId="0" fontId="34" fillId="8" borderId="0" xfId="0" applyFont="1" applyFill="1" applyBorder="1" applyAlignment="1" applyProtection="1">
      <alignment vertical="center"/>
      <protection hidden="1"/>
    </xf>
    <xf numFmtId="0" fontId="3" fillId="8" borderId="0" xfId="0" applyFont="1" applyFill="1" applyBorder="1" applyAlignment="1" applyProtection="1">
      <alignment vertical="center"/>
      <protection hidden="1"/>
    </xf>
    <xf numFmtId="0" fontId="35" fillId="8" borderId="0"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xf>
    <xf numFmtId="0" fontId="3" fillId="0" borderId="0" xfId="0" applyFont="1" applyFill="1" applyAlignment="1" applyProtection="1">
      <alignment vertical="center"/>
      <protection hidden="1"/>
    </xf>
    <xf numFmtId="0" fontId="3" fillId="0" borderId="0" xfId="0" applyFont="1" applyFill="1" applyAlignment="1" applyProtection="1">
      <alignment horizontal="right" vertical="center"/>
      <protection hidden="1"/>
    </xf>
    <xf numFmtId="0" fontId="3" fillId="8" borderId="0" xfId="0" applyFont="1" applyFill="1" applyBorder="1" applyAlignment="1" applyProtection="1">
      <alignment horizontal="right" vertical="center"/>
      <protection hidden="1"/>
    </xf>
    <xf numFmtId="0" fontId="9" fillId="2" borderId="25" xfId="0" applyFont="1" applyFill="1" applyBorder="1" applyAlignment="1" applyProtection="1">
      <alignment vertical="top"/>
      <protection hidden="1"/>
    </xf>
    <xf numFmtId="2" fontId="36" fillId="6" borderId="26" xfId="1" applyNumberFormat="1" applyFont="1" applyFill="1" applyBorder="1" applyAlignment="1" applyProtection="1">
      <alignment horizontal="center" vertical="center"/>
      <protection locked="0" hidden="1"/>
    </xf>
    <xf numFmtId="0" fontId="9" fillId="2" borderId="27" xfId="0" applyNumberFormat="1" applyFont="1" applyFill="1" applyBorder="1" applyAlignment="1" applyProtection="1">
      <alignment horizontal="centerContinuous" vertical="center"/>
      <protection hidden="1"/>
    </xf>
    <xf numFmtId="2" fontId="36" fillId="6" borderId="54" xfId="1" applyNumberFormat="1" applyFont="1" applyFill="1" applyBorder="1" applyAlignment="1" applyProtection="1">
      <alignment horizontal="center" vertical="center"/>
      <protection locked="0" hidden="1"/>
    </xf>
    <xf numFmtId="0" fontId="9" fillId="2" borderId="60" xfId="0" applyNumberFormat="1" applyFont="1" applyFill="1" applyBorder="1" applyAlignment="1" applyProtection="1">
      <alignment horizontal="centerContinuous" vertical="center"/>
      <protection hidden="1"/>
    </xf>
    <xf numFmtId="0" fontId="9" fillId="2" borderId="55" xfId="0" applyFont="1" applyFill="1" applyBorder="1" applyAlignment="1" applyProtection="1">
      <alignment vertical="top"/>
      <protection hidden="1"/>
    </xf>
    <xf numFmtId="0" fontId="9" fillId="5" borderId="22" xfId="0" applyFont="1" applyFill="1" applyBorder="1" applyAlignment="1" applyProtection="1">
      <alignment horizontal="centerContinuous" vertical="center" wrapText="1"/>
      <protection hidden="1"/>
    </xf>
    <xf numFmtId="0" fontId="9" fillId="5" borderId="23" xfId="0" applyFont="1" applyFill="1" applyBorder="1" applyAlignment="1" applyProtection="1">
      <alignment horizontal="center" vertical="center"/>
      <protection hidden="1"/>
    </xf>
    <xf numFmtId="0" fontId="9" fillId="5" borderId="53" xfId="0" applyFont="1" applyFill="1" applyBorder="1" applyAlignment="1" applyProtection="1">
      <alignment horizontal="centerContinuous" vertical="center"/>
      <protection hidden="1"/>
    </xf>
    <xf numFmtId="0" fontId="9" fillId="5" borderId="25" xfId="0" applyFont="1" applyFill="1" applyBorder="1" applyAlignment="1" applyProtection="1">
      <alignment horizontal="centerContinuous" vertical="center" wrapText="1"/>
      <protection hidden="1"/>
    </xf>
    <xf numFmtId="0" fontId="9" fillId="5" borderId="26" xfId="0" applyFont="1" applyFill="1" applyBorder="1" applyAlignment="1" applyProtection="1">
      <alignment horizontal="center" vertical="center"/>
      <protection hidden="1"/>
    </xf>
    <xf numFmtId="0" fontId="9" fillId="5" borderId="27" xfId="0" applyFont="1" applyFill="1" applyBorder="1" applyAlignment="1" applyProtection="1">
      <alignment horizontal="centerContinuous" vertical="center"/>
      <protection hidden="1"/>
    </xf>
    <xf numFmtId="9" fontId="26" fillId="2" borderId="27" xfId="2" applyNumberFormat="1" applyFont="1" applyFill="1" applyBorder="1" applyAlignment="1" applyProtection="1">
      <alignment horizontal="right" vertical="center" indent="3"/>
      <protection hidden="1"/>
    </xf>
    <xf numFmtId="9" fontId="26" fillId="2" borderId="60" xfId="2" applyNumberFormat="1" applyFont="1" applyFill="1" applyBorder="1" applyAlignment="1" applyProtection="1">
      <alignment horizontal="right" vertical="center" indent="3"/>
      <protection hidden="1"/>
    </xf>
    <xf numFmtId="10" fontId="26" fillId="2" borderId="5" xfId="2" applyNumberFormat="1" applyFont="1" applyFill="1" applyBorder="1" applyAlignment="1" applyProtection="1">
      <alignment vertical="center"/>
      <protection hidden="1"/>
    </xf>
    <xf numFmtId="10" fontId="26" fillId="2" borderId="48" xfId="2" applyNumberFormat="1" applyFont="1" applyFill="1" applyBorder="1" applyAlignment="1" applyProtection="1">
      <alignment horizontal="right" vertical="center"/>
      <protection hidden="1"/>
    </xf>
    <xf numFmtId="10" fontId="26" fillId="2" borderId="4" xfId="2" applyNumberFormat="1" applyFont="1" applyFill="1" applyBorder="1" applyAlignment="1" applyProtection="1">
      <alignment horizontal="right" vertical="center"/>
      <protection hidden="1"/>
    </xf>
    <xf numFmtId="10" fontId="8" fillId="2" borderId="42" xfId="1" applyNumberFormat="1" applyFont="1" applyFill="1" applyBorder="1" applyAlignment="1" applyProtection="1">
      <alignment vertical="center"/>
      <protection hidden="1"/>
    </xf>
    <xf numFmtId="0" fontId="31" fillId="2" borderId="0" xfId="0" applyFont="1" applyFill="1" applyBorder="1" applyAlignment="1" applyProtection="1">
      <alignment vertical="center"/>
      <protection hidden="1"/>
    </xf>
    <xf numFmtId="0" fontId="31" fillId="2" borderId="0" xfId="0" applyFont="1" applyFill="1" applyBorder="1" applyAlignment="1" applyProtection="1">
      <alignment horizontal="left" vertical="center" indent="1"/>
      <protection hidden="1"/>
    </xf>
    <xf numFmtId="2" fontId="6" fillId="2" borderId="31" xfId="0" applyNumberFormat="1" applyFont="1" applyFill="1" applyBorder="1" applyAlignment="1" applyProtection="1">
      <alignment horizontal="right" vertical="center"/>
      <protection hidden="1"/>
    </xf>
    <xf numFmtId="2" fontId="36" fillId="6" borderId="53" xfId="1" applyNumberFormat="1" applyFont="1" applyFill="1" applyBorder="1" applyAlignment="1" applyProtection="1">
      <alignment horizontal="right" vertical="center" indent="1"/>
      <protection locked="0" hidden="1"/>
    </xf>
    <xf numFmtId="2" fontId="36" fillId="6" borderId="27" xfId="1" applyNumberFormat="1" applyFont="1" applyFill="1" applyBorder="1" applyAlignment="1" applyProtection="1">
      <alignment horizontal="right" vertical="center" indent="1"/>
      <protection locked="0" hidden="1"/>
    </xf>
    <xf numFmtId="2" fontId="36" fillId="6" borderId="62" xfId="1" applyNumberFormat="1" applyFont="1" applyFill="1" applyBorder="1" applyAlignment="1" applyProtection="1">
      <alignment horizontal="right" vertical="center" indent="1"/>
      <protection locked="0" hidden="1"/>
    </xf>
    <xf numFmtId="2" fontId="6" fillId="2" borderId="32" xfId="0" applyNumberFormat="1" applyFont="1" applyFill="1" applyBorder="1" applyAlignment="1" applyProtection="1">
      <alignment horizontal="right" vertical="center" indent="1"/>
      <protection hidden="1"/>
    </xf>
    <xf numFmtId="10" fontId="6" fillId="2" borderId="1" xfId="2" applyNumberFormat="1" applyFont="1" applyFill="1" applyBorder="1" applyAlignment="1" applyProtection="1">
      <alignment horizontal="right" vertical="center"/>
      <protection hidden="1"/>
    </xf>
    <xf numFmtId="165" fontId="9" fillId="2" borderId="37" xfId="2" applyNumberFormat="1" applyFont="1" applyFill="1" applyBorder="1" applyAlignment="1" applyProtection="1">
      <alignment horizontal="right" vertical="center"/>
      <protection hidden="1"/>
    </xf>
    <xf numFmtId="165" fontId="9" fillId="2" borderId="43" xfId="2" applyNumberFormat="1" applyFont="1" applyFill="1" applyBorder="1" applyAlignment="1" applyProtection="1">
      <alignment horizontal="right" vertical="center"/>
      <protection hidden="1"/>
    </xf>
    <xf numFmtId="165" fontId="12" fillId="2" borderId="48" xfId="2" applyNumberFormat="1" applyFont="1" applyFill="1" applyBorder="1" applyAlignment="1" applyProtection="1">
      <alignment horizontal="right" vertical="center"/>
      <protection hidden="1"/>
    </xf>
    <xf numFmtId="166" fontId="40" fillId="8" borderId="0" xfId="0" applyNumberFormat="1" applyFont="1" applyFill="1" applyBorder="1" applyAlignment="1" applyProtection="1">
      <alignment horizontal="left" vertical="center"/>
      <protection hidden="1"/>
    </xf>
    <xf numFmtId="0" fontId="3" fillId="0" borderId="0" xfId="0" applyFont="1" applyFill="1" applyAlignment="1" applyProtection="1">
      <alignment horizontal="left" vertical="center"/>
      <protection hidden="1"/>
    </xf>
    <xf numFmtId="0" fontId="35" fillId="8" borderId="0" xfId="0" applyFont="1" applyFill="1" applyBorder="1" applyAlignment="1" applyProtection="1">
      <alignment horizontal="left" vertical="center"/>
      <protection hidden="1"/>
    </xf>
    <xf numFmtId="0" fontId="8" fillId="2" borderId="0" xfId="0" applyFont="1" applyFill="1" applyBorder="1" applyAlignment="1" applyProtection="1">
      <alignment vertical="center" textRotation="90"/>
      <protection hidden="1"/>
    </xf>
    <xf numFmtId="0" fontId="8" fillId="2" borderId="37" xfId="0" applyFont="1" applyFill="1" applyBorder="1" applyAlignment="1" applyProtection="1">
      <alignment vertical="center" textRotation="90"/>
      <protection hidden="1"/>
    </xf>
    <xf numFmtId="2" fontId="3" fillId="8" borderId="0" xfId="0" applyNumberFormat="1" applyFont="1" applyFill="1" applyBorder="1" applyAlignment="1" applyProtection="1">
      <alignment horizontal="right" vertical="center"/>
      <protection hidden="1"/>
    </xf>
    <xf numFmtId="0" fontId="41" fillId="5" borderId="17" xfId="3" quotePrefix="1" applyFill="1" applyBorder="1" applyAlignment="1" applyProtection="1">
      <alignment horizontal="center" vertical="center"/>
      <protection hidden="1"/>
    </xf>
    <xf numFmtId="0" fontId="41" fillId="5" borderId="18" xfId="3" quotePrefix="1" applyFill="1" applyBorder="1" applyAlignment="1" applyProtection="1">
      <alignment horizontal="center" vertical="center"/>
      <protection hidden="1"/>
    </xf>
    <xf numFmtId="0" fontId="41" fillId="5" borderId="19" xfId="3" quotePrefix="1" applyFill="1" applyBorder="1" applyAlignment="1" applyProtection="1">
      <alignment horizontal="center" vertical="center"/>
      <protection hidden="1"/>
    </xf>
    <xf numFmtId="0" fontId="41" fillId="5" borderId="20" xfId="3" applyFill="1" applyBorder="1" applyAlignment="1" applyProtection="1">
      <alignment horizontal="center" vertical="center"/>
      <protection hidden="1"/>
    </xf>
    <xf numFmtId="0" fontId="41" fillId="5" borderId="20" xfId="3" quotePrefix="1" applyFill="1" applyBorder="1" applyAlignment="1" applyProtection="1">
      <alignment horizontal="center" vertical="center"/>
      <protection hidden="1"/>
    </xf>
    <xf numFmtId="0" fontId="41" fillId="5" borderId="21" xfId="3"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9" fillId="3" borderId="61" xfId="0" applyFont="1" applyFill="1" applyBorder="1" applyAlignment="1" applyProtection="1">
      <alignment horizontal="center" vertical="center"/>
      <protection hidden="1"/>
    </xf>
    <xf numFmtId="0" fontId="9" fillId="3" borderId="0" xfId="0" applyFont="1" applyFill="1" applyBorder="1" applyAlignment="1" applyProtection="1">
      <alignment horizontal="center" vertical="center"/>
      <protection hidden="1"/>
    </xf>
    <xf numFmtId="0" fontId="9" fillId="3" borderId="15" xfId="0" applyFont="1" applyFill="1" applyBorder="1" applyAlignment="1" applyProtection="1">
      <alignment horizontal="center" vertical="center"/>
      <protection hidden="1"/>
    </xf>
    <xf numFmtId="0" fontId="9" fillId="3" borderId="56" xfId="0" applyFont="1" applyFill="1" applyBorder="1" applyAlignment="1" applyProtection="1">
      <alignment horizontal="center" vertical="center"/>
      <protection hidden="1"/>
    </xf>
    <xf numFmtId="0" fontId="9" fillId="3" borderId="37" xfId="0" applyFont="1" applyFill="1" applyBorder="1" applyAlignment="1" applyProtection="1">
      <alignment horizontal="center" vertical="center"/>
      <protection hidden="1"/>
    </xf>
    <xf numFmtId="0" fontId="9" fillId="3" borderId="20" xfId="0" applyFont="1" applyFill="1" applyBorder="1" applyAlignment="1" applyProtection="1">
      <alignment horizontal="center" vertical="center"/>
      <protection hidden="1"/>
    </xf>
    <xf numFmtId="0" fontId="9" fillId="5" borderId="71" xfId="0" applyFont="1" applyFill="1" applyBorder="1" applyAlignment="1" applyProtection="1">
      <alignment horizontal="center" vertical="center"/>
      <protection hidden="1"/>
    </xf>
    <xf numFmtId="0" fontId="9" fillId="5" borderId="72" xfId="0" applyFont="1" applyFill="1" applyBorder="1" applyAlignment="1" applyProtection="1">
      <alignment horizontal="center" vertical="center"/>
      <protection hidden="1"/>
    </xf>
    <xf numFmtId="0" fontId="9" fillId="5" borderId="73" xfId="0" applyFont="1" applyFill="1" applyBorder="1" applyAlignment="1" applyProtection="1">
      <alignment horizontal="center" vertical="center"/>
      <protection hidden="1"/>
    </xf>
    <xf numFmtId="0" fontId="9" fillId="5" borderId="2" xfId="0" applyFont="1" applyFill="1" applyBorder="1" applyAlignment="1" applyProtection="1">
      <alignment horizontal="center" vertical="center"/>
      <protection hidden="1"/>
    </xf>
    <xf numFmtId="0" fontId="15" fillId="7" borderId="74" xfId="0" applyFont="1" applyFill="1" applyBorder="1" applyAlignment="1" applyProtection="1">
      <alignment horizontal="center" vertical="center"/>
      <protection hidden="1"/>
    </xf>
    <xf numFmtId="0" fontId="15" fillId="7" borderId="64" xfId="0" applyFont="1" applyFill="1" applyBorder="1" applyAlignment="1" applyProtection="1">
      <alignment horizontal="center" vertical="center"/>
      <protection hidden="1"/>
    </xf>
    <xf numFmtId="0" fontId="15" fillId="7" borderId="75" xfId="0" applyFont="1" applyFill="1" applyBorder="1" applyAlignment="1" applyProtection="1">
      <alignment horizontal="center" vertical="center"/>
      <protection hidden="1"/>
    </xf>
    <xf numFmtId="0" fontId="15" fillId="7" borderId="76" xfId="0" applyFont="1" applyFill="1" applyBorder="1" applyAlignment="1" applyProtection="1">
      <alignment horizontal="center" vertical="center"/>
      <protection hidden="1"/>
    </xf>
    <xf numFmtId="0" fontId="15" fillId="7" borderId="50" xfId="0" applyFont="1" applyFill="1" applyBorder="1" applyAlignment="1" applyProtection="1">
      <alignment horizontal="center" vertical="center"/>
      <protection hidden="1"/>
    </xf>
    <xf numFmtId="0" fontId="15" fillId="7" borderId="77" xfId="0" applyFont="1" applyFill="1" applyBorder="1" applyAlignment="1" applyProtection="1">
      <alignment horizontal="center" vertical="center"/>
      <protection hidden="1"/>
    </xf>
    <xf numFmtId="0" fontId="17" fillId="7" borderId="74" xfId="0" applyFont="1" applyFill="1" applyBorder="1" applyAlignment="1" applyProtection="1">
      <alignment horizontal="center" vertical="center"/>
      <protection hidden="1"/>
    </xf>
    <xf numFmtId="0" fontId="17" fillId="7" borderId="64" xfId="0" applyFont="1" applyFill="1" applyBorder="1" applyAlignment="1" applyProtection="1">
      <alignment horizontal="center" vertical="center"/>
      <protection hidden="1"/>
    </xf>
    <xf numFmtId="0" fontId="17" fillId="7" borderId="75" xfId="0" applyFont="1" applyFill="1" applyBorder="1" applyAlignment="1" applyProtection="1">
      <alignment horizontal="center" vertical="center"/>
      <protection hidden="1"/>
    </xf>
    <xf numFmtId="0" fontId="17" fillId="7" borderId="76" xfId="0" applyFont="1" applyFill="1" applyBorder="1" applyAlignment="1" applyProtection="1">
      <alignment horizontal="center" vertical="center"/>
      <protection hidden="1"/>
    </xf>
    <xf numFmtId="0" fontId="17" fillId="7" borderId="50" xfId="0" applyFont="1" applyFill="1" applyBorder="1" applyAlignment="1" applyProtection="1">
      <alignment horizontal="center" vertical="center"/>
      <protection hidden="1"/>
    </xf>
    <xf numFmtId="0" fontId="17" fillId="7" borderId="77" xfId="0" applyFont="1" applyFill="1" applyBorder="1" applyAlignment="1" applyProtection="1">
      <alignment horizontal="center" vertical="center"/>
      <protection hidden="1"/>
    </xf>
    <xf numFmtId="0" fontId="4" fillId="7" borderId="37" xfId="0" applyFont="1" applyFill="1" applyBorder="1" applyAlignment="1" applyProtection="1">
      <alignment horizontal="center" vertical="center"/>
      <protection hidden="1"/>
    </xf>
    <xf numFmtId="0" fontId="9" fillId="3" borderId="63" xfId="0" applyFont="1" applyFill="1" applyBorder="1" applyAlignment="1" applyProtection="1">
      <alignment horizontal="center" vertical="center"/>
      <protection hidden="1"/>
    </xf>
    <xf numFmtId="0" fontId="9" fillId="3" borderId="64" xfId="0" applyFont="1" applyFill="1" applyBorder="1" applyAlignment="1" applyProtection="1">
      <alignment horizontal="center" vertical="center"/>
      <protection hidden="1"/>
    </xf>
    <xf numFmtId="0" fontId="9" fillId="3" borderId="10" xfId="0" applyFont="1" applyFill="1" applyBorder="1" applyAlignment="1" applyProtection="1">
      <alignment horizontal="center" vertical="center"/>
      <protection hidden="1"/>
    </xf>
    <xf numFmtId="0" fontId="9" fillId="2" borderId="25" xfId="0" applyFont="1" applyFill="1" applyBorder="1" applyAlignment="1" applyProtection="1">
      <alignment horizontal="left" vertical="center" indent="1"/>
      <protection hidden="1"/>
    </xf>
    <xf numFmtId="0" fontId="9" fillId="2" borderId="26" xfId="0" applyFont="1" applyFill="1" applyBorder="1" applyAlignment="1" applyProtection="1">
      <alignment horizontal="left" vertical="center" indent="1"/>
      <protection hidden="1"/>
    </xf>
    <xf numFmtId="0" fontId="9" fillId="2" borderId="25" xfId="0" applyFont="1" applyFill="1" applyBorder="1" applyAlignment="1" applyProtection="1">
      <alignment horizontal="left" vertical="center" wrapText="1" indent="1"/>
      <protection hidden="1"/>
    </xf>
    <xf numFmtId="0" fontId="9" fillId="2" borderId="26" xfId="0" applyFont="1" applyFill="1" applyBorder="1" applyAlignment="1" applyProtection="1">
      <alignment horizontal="left" vertical="center" wrapText="1" indent="1"/>
      <protection hidden="1"/>
    </xf>
    <xf numFmtId="0" fontId="24" fillId="2" borderId="78" xfId="0" applyFont="1" applyFill="1" applyBorder="1" applyAlignment="1" applyProtection="1">
      <alignment horizontal="right" vertical="center"/>
      <protection hidden="1"/>
    </xf>
    <xf numFmtId="0" fontId="24" fillId="2" borderId="80" xfId="0" applyFont="1" applyFill="1" applyBorder="1" applyAlignment="1" applyProtection="1">
      <alignment horizontal="right" vertical="center"/>
      <protection hidden="1"/>
    </xf>
    <xf numFmtId="0" fontId="24" fillId="2" borderId="79" xfId="0" applyFont="1" applyFill="1" applyBorder="1" applyAlignment="1" applyProtection="1">
      <alignment horizontal="right" vertical="center"/>
      <protection hidden="1"/>
    </xf>
    <xf numFmtId="0" fontId="9" fillId="0" borderId="78" xfId="0" applyFont="1" applyFill="1" applyBorder="1" applyAlignment="1" applyProtection="1">
      <alignment horizontal="right" vertical="center"/>
      <protection locked="0"/>
    </xf>
    <xf numFmtId="0" fontId="9" fillId="0" borderId="79" xfId="0" applyFont="1" applyFill="1" applyBorder="1" applyAlignment="1" applyProtection="1">
      <alignment horizontal="right" vertical="center"/>
      <protection locked="0"/>
    </xf>
    <xf numFmtId="0" fontId="9" fillId="0" borderId="78" xfId="0" applyFont="1" applyFill="1" applyBorder="1" applyAlignment="1" applyProtection="1">
      <alignment horizontal="right" vertical="center"/>
      <protection hidden="1"/>
    </xf>
    <xf numFmtId="0" fontId="9" fillId="0" borderId="79" xfId="0" applyFont="1" applyFill="1" applyBorder="1" applyAlignment="1" applyProtection="1">
      <alignment horizontal="right" vertical="center"/>
      <protection hidden="1"/>
    </xf>
    <xf numFmtId="2" fontId="24" fillId="2" borderId="78" xfId="0" applyNumberFormat="1" applyFont="1" applyFill="1" applyBorder="1" applyAlignment="1" applyProtection="1">
      <alignment horizontal="right" vertical="center"/>
      <protection hidden="1"/>
    </xf>
    <xf numFmtId="0" fontId="9" fillId="0" borderId="50" xfId="0" applyFont="1" applyFill="1" applyBorder="1" applyAlignment="1" applyProtection="1">
      <alignment horizontal="center" vertical="center"/>
      <protection locked="0"/>
    </xf>
    <xf numFmtId="0" fontId="7" fillId="9" borderId="65" xfId="0" applyFont="1" applyFill="1" applyBorder="1" applyAlignment="1" applyProtection="1">
      <alignment horizontal="center" vertical="center"/>
      <protection locked="0"/>
    </xf>
    <xf numFmtId="0" fontId="7" fillId="9" borderId="66" xfId="0" applyFont="1" applyFill="1" applyBorder="1" applyAlignment="1" applyProtection="1">
      <alignment horizontal="center" vertical="center"/>
      <protection locked="0"/>
    </xf>
    <xf numFmtId="0" fontId="9" fillId="0" borderId="67" xfId="0" applyFont="1" applyFill="1" applyBorder="1" applyAlignment="1" applyProtection="1">
      <alignment horizontal="center" vertical="center"/>
      <protection locked="0"/>
    </xf>
    <xf numFmtId="0" fontId="14" fillId="0" borderId="68" xfId="0" applyFont="1" applyBorder="1" applyAlignment="1" applyProtection="1">
      <alignment horizontal="center" vertical="center"/>
      <protection hidden="1"/>
    </xf>
    <xf numFmtId="0" fontId="14" fillId="0" borderId="69" xfId="0" applyFont="1" applyBorder="1" applyAlignment="1" applyProtection="1">
      <alignment horizontal="center" vertical="center"/>
      <protection hidden="1"/>
    </xf>
    <xf numFmtId="0" fontId="14" fillId="0" borderId="70" xfId="0" applyFont="1" applyBorder="1" applyAlignment="1" applyProtection="1">
      <alignment horizontal="center" vertical="center"/>
      <protection hidden="1"/>
    </xf>
    <xf numFmtId="0" fontId="41" fillId="4" borderId="33" xfId="3" applyFill="1" applyBorder="1" applyAlignment="1" applyProtection="1">
      <alignment horizontal="center" vertical="center"/>
      <protection hidden="1"/>
    </xf>
    <xf numFmtId="0" fontId="41" fillId="4" borderId="34" xfId="3" applyFill="1" applyBorder="1" applyAlignment="1" applyProtection="1">
      <alignment horizontal="center" vertical="center"/>
      <protection hidden="1"/>
    </xf>
    <xf numFmtId="0" fontId="41" fillId="4" borderId="35" xfId="3" applyFill="1" applyBorder="1" applyAlignment="1" applyProtection="1">
      <alignment horizontal="center" vertical="center"/>
      <protection hidden="1"/>
    </xf>
    <xf numFmtId="0" fontId="8" fillId="2" borderId="24" xfId="0" applyFont="1" applyFill="1" applyBorder="1" applyAlignment="1" applyProtection="1">
      <alignment horizontal="center" vertical="center" textRotation="90"/>
      <protection hidden="1"/>
    </xf>
    <xf numFmtId="0" fontId="8" fillId="2" borderId="36" xfId="0" applyFont="1" applyFill="1" applyBorder="1" applyAlignment="1" applyProtection="1">
      <alignment horizontal="center" vertical="center" textRotation="90"/>
      <protection hidden="1"/>
    </xf>
    <xf numFmtId="0" fontId="7" fillId="2" borderId="86" xfId="0" applyFont="1" applyFill="1" applyBorder="1" applyAlignment="1" applyProtection="1">
      <alignment horizontal="center" vertical="center"/>
      <protection hidden="1"/>
    </xf>
    <xf numFmtId="0" fontId="0" fillId="2" borderId="2" xfId="0" applyFill="1" applyBorder="1" applyAlignment="1" applyProtection="1">
      <alignment horizontal="center" vertical="center"/>
      <protection hidden="1"/>
    </xf>
    <xf numFmtId="0" fontId="0" fillId="2" borderId="87" xfId="0" applyFill="1" applyBorder="1" applyAlignment="1" applyProtection="1">
      <alignment horizontal="center" vertical="center"/>
      <protection hidden="1"/>
    </xf>
    <xf numFmtId="0" fontId="0" fillId="2" borderId="89"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0" fontId="0" fillId="2" borderId="68" xfId="0" applyFill="1" applyBorder="1" applyAlignment="1" applyProtection="1">
      <alignment horizontal="center" vertical="center"/>
      <protection hidden="1"/>
    </xf>
    <xf numFmtId="0" fontId="0" fillId="2" borderId="90" xfId="0" applyFill="1" applyBorder="1" applyAlignment="1" applyProtection="1">
      <alignment horizontal="center" vertical="center"/>
      <protection hidden="1"/>
    </xf>
    <xf numFmtId="0" fontId="0" fillId="2" borderId="91" xfId="0" applyFill="1" applyBorder="1" applyAlignment="1" applyProtection="1">
      <alignment horizontal="center" vertical="center"/>
      <protection hidden="1"/>
    </xf>
    <xf numFmtId="0" fontId="0" fillId="2" borderId="20" xfId="0" applyFill="1" applyBorder="1" applyAlignment="1" applyProtection="1">
      <alignment horizontal="center" vertical="center"/>
      <protection hidden="1"/>
    </xf>
    <xf numFmtId="0" fontId="0" fillId="2" borderId="81" xfId="0" applyFill="1" applyBorder="1" applyAlignment="1" applyProtection="1">
      <alignment horizontal="center" vertical="center" wrapText="1"/>
      <protection hidden="1"/>
    </xf>
    <xf numFmtId="0" fontId="0" fillId="2" borderId="92" xfId="0" applyFill="1" applyBorder="1" applyAlignment="1" applyProtection="1">
      <alignment horizontal="center" vertical="center" wrapText="1"/>
      <protection hidden="1"/>
    </xf>
    <xf numFmtId="0" fontId="0" fillId="2" borderId="84" xfId="0" applyFill="1" applyBorder="1" applyAlignment="1" applyProtection="1">
      <alignment horizontal="center" vertical="center" wrapText="1"/>
      <protection hidden="1"/>
    </xf>
    <xf numFmtId="0" fontId="0" fillId="2" borderId="15" xfId="0" applyFill="1" applyBorder="1" applyAlignment="1" applyProtection="1">
      <alignment horizontal="center" vertical="center" wrapText="1"/>
      <protection hidden="1"/>
    </xf>
    <xf numFmtId="0" fontId="0" fillId="2" borderId="91" xfId="0" applyFill="1" applyBorder="1" applyAlignment="1" applyProtection="1">
      <alignment horizontal="center" vertical="center" wrapText="1"/>
      <protection hidden="1"/>
    </xf>
    <xf numFmtId="0" fontId="0" fillId="2" borderId="20" xfId="0"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protection hidden="1"/>
    </xf>
    <xf numFmtId="0" fontId="7" fillId="2" borderId="69" xfId="0" applyFont="1" applyFill="1" applyBorder="1" applyAlignment="1" applyProtection="1">
      <alignment horizontal="center"/>
      <protection hidden="1"/>
    </xf>
    <xf numFmtId="0" fontId="7" fillId="2" borderId="0" xfId="0" applyFont="1" applyFill="1" applyAlignment="1" applyProtection="1">
      <alignment horizontal="left" vertical="top" wrapText="1"/>
      <protection hidden="1"/>
    </xf>
    <xf numFmtId="0" fontId="0" fillId="2" borderId="65" xfId="0" applyFill="1" applyBorder="1" applyAlignment="1" applyProtection="1">
      <alignment horizontal="center" vertical="center" wrapText="1"/>
      <protection hidden="1"/>
    </xf>
    <xf numFmtId="0" fontId="0" fillId="2" borderId="2" xfId="0" applyFill="1" applyBorder="1" applyAlignment="1" applyProtection="1">
      <alignment horizontal="center" vertical="center" wrapText="1"/>
      <protection hidden="1"/>
    </xf>
    <xf numFmtId="0" fontId="7" fillId="2" borderId="65" xfId="0" applyFont="1" applyFill="1" applyBorder="1" applyAlignment="1" applyProtection="1">
      <alignment horizontal="center" vertical="center" wrapText="1"/>
      <protection hidden="1"/>
    </xf>
    <xf numFmtId="0" fontId="7" fillId="2" borderId="66" xfId="0" applyFont="1" applyFill="1" applyBorder="1" applyAlignment="1" applyProtection="1">
      <alignment horizontal="center" vertical="center" wrapText="1"/>
      <protection hidden="1"/>
    </xf>
    <xf numFmtId="0" fontId="7" fillId="2" borderId="2" xfId="0" applyFont="1" applyFill="1" applyBorder="1" applyAlignment="1" applyProtection="1">
      <alignment horizontal="center" vertical="center" wrapText="1"/>
      <protection hidden="1"/>
    </xf>
    <xf numFmtId="0" fontId="7" fillId="2" borderId="86"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86" xfId="0" applyFont="1" applyFill="1" applyBorder="1" applyAlignment="1" applyProtection="1">
      <alignment horizontal="center" vertical="center" wrapText="1"/>
      <protection hidden="1"/>
    </xf>
    <xf numFmtId="0" fontId="7" fillId="2" borderId="87" xfId="0" applyFont="1" applyFill="1" applyBorder="1" applyAlignment="1" applyProtection="1">
      <alignment horizontal="center" vertical="center"/>
      <protection hidden="1"/>
    </xf>
    <xf numFmtId="0" fontId="7" fillId="2" borderId="88" xfId="0" applyFont="1" applyFill="1" applyBorder="1" applyAlignment="1" applyProtection="1">
      <alignment horizontal="center" vertical="center"/>
      <protection hidden="1"/>
    </xf>
    <xf numFmtId="0" fontId="0" fillId="4" borderId="81" xfId="0" applyFill="1" applyBorder="1" applyAlignment="1" applyProtection="1">
      <alignment horizontal="center"/>
      <protection hidden="1"/>
    </xf>
    <xf numFmtId="0" fontId="0" fillId="4" borderId="82" xfId="0" applyFill="1" applyBorder="1" applyAlignment="1" applyProtection="1">
      <alignment horizontal="center"/>
      <protection hidden="1"/>
    </xf>
    <xf numFmtId="0" fontId="0" fillId="4" borderId="83" xfId="0" applyFill="1" applyBorder="1" applyAlignment="1" applyProtection="1">
      <alignment horizontal="center"/>
      <protection hidden="1"/>
    </xf>
    <xf numFmtId="0" fontId="0" fillId="2" borderId="0" xfId="0" applyFill="1" applyAlignment="1" applyProtection="1">
      <alignment horizontal="left" vertical="top" wrapText="1"/>
      <protection hidden="1"/>
    </xf>
    <xf numFmtId="0" fontId="0" fillId="4" borderId="68" xfId="0" applyFill="1" applyBorder="1" applyAlignment="1" applyProtection="1">
      <alignment horizontal="center" vertical="top" wrapText="1"/>
      <protection hidden="1"/>
    </xf>
    <xf numFmtId="0" fontId="0" fillId="4" borderId="69" xfId="0" applyFill="1" applyBorder="1" applyAlignment="1" applyProtection="1">
      <alignment horizontal="center" vertical="top" wrapText="1"/>
      <protection hidden="1"/>
    </xf>
    <xf numFmtId="0" fontId="0" fillId="4" borderId="70" xfId="0" applyFill="1" applyBorder="1" applyAlignment="1" applyProtection="1">
      <alignment horizontal="center" vertical="top" wrapText="1"/>
      <protection hidden="1"/>
    </xf>
    <xf numFmtId="0" fontId="7" fillId="2" borderId="0" xfId="0" applyFont="1" applyFill="1" applyAlignment="1" applyProtection="1">
      <alignment vertical="top" wrapText="1"/>
      <protection hidden="1"/>
    </xf>
    <xf numFmtId="0" fontId="17" fillId="10" borderId="68" xfId="0" applyFont="1" applyFill="1" applyBorder="1" applyAlignment="1" applyProtection="1">
      <alignment horizontal="center"/>
      <protection hidden="1"/>
    </xf>
    <xf numFmtId="0" fontId="17" fillId="10" borderId="69" xfId="0" applyFont="1" applyFill="1" applyBorder="1" applyAlignment="1" applyProtection="1">
      <alignment horizontal="center"/>
      <protection hidden="1"/>
    </xf>
    <xf numFmtId="0" fontId="17" fillId="10" borderId="70" xfId="0" applyFont="1" applyFill="1" applyBorder="1" applyAlignment="1" applyProtection="1">
      <alignment horizontal="center"/>
      <protection hidden="1"/>
    </xf>
    <xf numFmtId="0" fontId="17" fillId="10" borderId="84" xfId="0" applyFont="1" applyFill="1" applyBorder="1" applyAlignment="1" applyProtection="1">
      <alignment horizontal="center"/>
      <protection hidden="1"/>
    </xf>
    <xf numFmtId="0" fontId="17" fillId="10" borderId="0" xfId="0" applyFont="1" applyFill="1" applyBorder="1" applyAlignment="1" applyProtection="1">
      <alignment horizontal="center"/>
      <protection hidden="1"/>
    </xf>
    <xf numFmtId="0" fontId="17" fillId="10" borderId="85" xfId="0" applyFont="1" applyFill="1" applyBorder="1" applyAlignment="1" applyProtection="1">
      <alignment horizontal="center"/>
      <protection hidden="1"/>
    </xf>
    <xf numFmtId="0" fontId="16" fillId="10" borderId="81" xfId="0" applyFont="1" applyFill="1" applyBorder="1" applyAlignment="1" applyProtection="1">
      <alignment horizontal="center" vertical="top" wrapText="1"/>
      <protection hidden="1"/>
    </xf>
    <xf numFmtId="0" fontId="16" fillId="10" borderId="82" xfId="0" applyFont="1" applyFill="1" applyBorder="1" applyAlignment="1" applyProtection="1">
      <alignment horizontal="center" vertical="top" wrapText="1"/>
      <protection hidden="1"/>
    </xf>
    <xf numFmtId="0" fontId="16" fillId="10" borderId="83" xfId="0" applyFont="1" applyFill="1" applyBorder="1" applyAlignment="1" applyProtection="1">
      <alignment horizontal="center" vertical="top" wrapText="1"/>
      <protection hidden="1"/>
    </xf>
    <xf numFmtId="0" fontId="16" fillId="10" borderId="84" xfId="0" applyFont="1" applyFill="1" applyBorder="1" applyAlignment="1" applyProtection="1">
      <alignment horizontal="center" vertical="top" wrapText="1"/>
      <protection hidden="1"/>
    </xf>
    <xf numFmtId="0" fontId="16" fillId="10" borderId="0" xfId="0" applyFont="1" applyFill="1" applyBorder="1" applyAlignment="1" applyProtection="1">
      <alignment horizontal="center" vertical="top" wrapText="1"/>
      <protection hidden="1"/>
    </xf>
    <xf numFmtId="0" fontId="16" fillId="10" borderId="85" xfId="0" applyFont="1" applyFill="1" applyBorder="1" applyAlignment="1" applyProtection="1">
      <alignment horizontal="center" vertical="top" wrapText="1"/>
      <protection hidden="1"/>
    </xf>
  </cellXfs>
  <cellStyles count="4">
    <cellStyle name="Collegamento ipertestuale" xfId="3" builtinId="8"/>
    <cellStyle name="Migliaia [0]" xfId="1" builtinId="6"/>
    <cellStyle name="Normale" xfId="0" builtinId="0"/>
    <cellStyle name="Percentuale" xfId="2" builtinId="5"/>
  </cellStyles>
  <dxfs count="2">
    <dxf>
      <font>
        <b/>
        <i val="0"/>
        <condense val="0"/>
        <extend val="0"/>
        <color indexed="16"/>
      </font>
      <fill>
        <patternFill patternType="solid">
          <fgColor indexed="41"/>
          <bgColor indexed="22"/>
        </patternFill>
      </fill>
    </dxf>
    <dxf>
      <font>
        <b/>
        <i val="0"/>
        <condense val="0"/>
        <extend val="0"/>
        <color indexed="16"/>
      </font>
      <fill>
        <patternFill patternType="solid">
          <fgColor indexed="41"/>
          <bgColor indexed="5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showGridLines="0" tabSelected="1" zoomScale="89" workbookViewId="0">
      <selection activeCell="T70" sqref="T70"/>
    </sheetView>
  </sheetViews>
  <sheetFormatPr defaultColWidth="6.7109375" defaultRowHeight="12.75" x14ac:dyDescent="0.2"/>
  <cols>
    <col min="1" max="1" width="19.42578125" style="9" customWidth="1"/>
    <col min="2" max="2" width="10.28515625" style="9" customWidth="1"/>
    <col min="3" max="3" width="18.42578125" style="9" customWidth="1"/>
    <col min="4" max="4" width="1.7109375" style="9" customWidth="1"/>
    <col min="5" max="5" width="25.140625" style="9" customWidth="1"/>
    <col min="6" max="6" width="12.42578125" style="9" customWidth="1"/>
    <col min="7" max="7" width="20" style="9" customWidth="1"/>
    <col min="8" max="8" width="7.85546875" style="9" customWidth="1"/>
    <col min="9" max="9" width="8.140625" style="9" customWidth="1"/>
    <col min="10" max="10" width="31.5703125" style="9" hidden="1" customWidth="1"/>
    <col min="11" max="16" width="0" style="9" hidden="1" customWidth="1"/>
    <col min="17" max="16384" width="6.7109375" style="9"/>
  </cols>
  <sheetData>
    <row r="1" spans="1:10" ht="32.25" customHeight="1" thickBot="1" x14ac:dyDescent="0.25">
      <c r="A1" s="194" t="s">
        <v>133</v>
      </c>
      <c r="B1" s="193"/>
      <c r="C1" s="193"/>
      <c r="D1" s="193"/>
      <c r="E1" s="193"/>
      <c r="F1" s="193"/>
      <c r="G1" s="193"/>
      <c r="H1" s="193"/>
      <c r="I1" s="193"/>
    </row>
    <row r="2" spans="1:10" s="14" customFormat="1" ht="24.95" hidden="1" customHeight="1" x14ac:dyDescent="0.2">
      <c r="A2" s="10" t="s">
        <v>144</v>
      </c>
      <c r="B2" s="255"/>
      <c r="C2" s="255"/>
      <c r="D2" s="255"/>
      <c r="E2" s="255"/>
      <c r="F2" s="11"/>
      <c r="G2" s="12" t="s">
        <v>0</v>
      </c>
      <c r="H2" s="256"/>
      <c r="I2" s="257"/>
      <c r="J2" s="13"/>
    </row>
    <row r="3" spans="1:10" s="16" customFormat="1" ht="24.95" hidden="1" customHeight="1" thickBot="1" x14ac:dyDescent="0.25">
      <c r="A3" s="10" t="s">
        <v>145</v>
      </c>
      <c r="B3" s="258"/>
      <c r="C3" s="258"/>
      <c r="D3" s="258"/>
      <c r="E3" s="258"/>
      <c r="F3" s="11"/>
      <c r="G3" s="259" t="s">
        <v>1</v>
      </c>
      <c r="H3" s="260"/>
      <c r="I3" s="261"/>
      <c r="J3" s="15"/>
    </row>
    <row r="4" spans="1:10" s="16" customFormat="1" ht="15.75" hidden="1" customHeight="1" thickBot="1" x14ac:dyDescent="0.25">
      <c r="A4" s="17"/>
      <c r="B4" s="18"/>
      <c r="C4" s="19"/>
      <c r="D4" s="20"/>
      <c r="E4" s="21"/>
      <c r="F4" s="22"/>
      <c r="G4" s="5"/>
      <c r="H4" s="5"/>
      <c r="I4" s="23"/>
      <c r="J4" s="15"/>
    </row>
    <row r="5" spans="1:10" s="16" customFormat="1" ht="20.100000000000001" customHeight="1" thickTop="1" x14ac:dyDescent="0.2">
      <c r="A5" s="24" t="s">
        <v>2</v>
      </c>
      <c r="B5" s="25"/>
      <c r="C5" s="25"/>
      <c r="D5" s="26"/>
      <c r="E5" s="262" t="s">
        <v>152</v>
      </c>
      <c r="F5" s="263"/>
      <c r="G5" s="264"/>
      <c r="H5" s="265" t="s">
        <v>9</v>
      </c>
      <c r="I5" s="207"/>
    </row>
    <row r="6" spans="1:10" ht="20.100000000000001" customHeight="1" x14ac:dyDescent="0.2">
      <c r="A6" s="27" t="s">
        <v>3</v>
      </c>
      <c r="B6" s="28" t="s">
        <v>4</v>
      </c>
      <c r="C6" s="29" t="s">
        <v>5</v>
      </c>
      <c r="D6" s="30"/>
      <c r="E6" s="31" t="s">
        <v>6</v>
      </c>
      <c r="F6" s="31" t="s">
        <v>7</v>
      </c>
      <c r="G6" s="32" t="s">
        <v>8</v>
      </c>
      <c r="H6" s="265"/>
      <c r="I6" s="207"/>
    </row>
    <row r="7" spans="1:10" ht="20.100000000000001" customHeight="1" x14ac:dyDescent="0.2">
      <c r="A7" s="33" t="s">
        <v>10</v>
      </c>
      <c r="B7" s="34" t="s">
        <v>11</v>
      </c>
      <c r="C7" s="35" t="s">
        <v>12</v>
      </c>
      <c r="D7" s="30"/>
      <c r="E7" s="36" t="s">
        <v>13</v>
      </c>
      <c r="F7" s="36" t="s">
        <v>14</v>
      </c>
      <c r="G7" s="37" t="s">
        <v>15</v>
      </c>
      <c r="H7" s="265"/>
      <c r="I7" s="207"/>
    </row>
    <row r="8" spans="1:10" ht="20.100000000000001" customHeight="1" x14ac:dyDescent="0.2">
      <c r="A8" s="210" t="s">
        <v>16</v>
      </c>
      <c r="B8" s="211" t="s">
        <v>17</v>
      </c>
      <c r="C8" s="212" t="s">
        <v>18</v>
      </c>
      <c r="D8" s="30"/>
      <c r="E8" s="213" t="s">
        <v>19</v>
      </c>
      <c r="F8" s="214" t="s">
        <v>20</v>
      </c>
      <c r="G8" s="215" t="s">
        <v>21</v>
      </c>
      <c r="H8" s="266"/>
      <c r="I8" s="208"/>
    </row>
    <row r="9" spans="1:10" s="47" customFormat="1" ht="18" customHeight="1" x14ac:dyDescent="0.2">
      <c r="A9" s="39" t="s">
        <v>149</v>
      </c>
      <c r="B9" s="40">
        <v>2</v>
      </c>
      <c r="C9" s="196">
        <v>100</v>
      </c>
      <c r="D9" s="41"/>
      <c r="E9" s="42" t="str">
        <f>CONCATENATE(C9,"/",$C$14,"= ",FIXED(C9/$C$14,2))</f>
        <v>100/201= 0,50</v>
      </c>
      <c r="F9" s="43">
        <v>0</v>
      </c>
      <c r="G9" s="44">
        <f>C9/$C$14*F9/100</f>
        <v>0</v>
      </c>
      <c r="H9" s="45" t="str">
        <f>IF(OR(B9="",B9=0),"",IF(C9/B9&gt;95,"non Risulta Su &gt; 95 m²",""))</f>
        <v/>
      </c>
      <c r="I9" s="45"/>
    </row>
    <row r="10" spans="1:10" s="47" customFormat="1" ht="18" customHeight="1" x14ac:dyDescent="0.2">
      <c r="A10" s="48" t="s">
        <v>151</v>
      </c>
      <c r="B10" s="49">
        <v>1</v>
      </c>
      <c r="C10" s="197">
        <v>101</v>
      </c>
      <c r="D10" s="41"/>
      <c r="E10" s="42" t="str">
        <f>CONCATENATE(C10,"/",$C$14,"= ",FIXED(C10/$C$14,2))</f>
        <v>101/201= 0,50</v>
      </c>
      <c r="F10" s="43">
        <v>5</v>
      </c>
      <c r="G10" s="44">
        <f>C10/$C$14*F10/100</f>
        <v>2.5124378109452738E-2</v>
      </c>
      <c r="H10" s="45" t="str">
        <f>IF(OR(B10="",B10=0),"",IF(AND(OR(C10/B10&lt;110,C10/B10=110),C10/B10&gt;95),"","non Risulta  95 m² &lt; Su ≤ 110"))</f>
        <v/>
      </c>
      <c r="I10" s="45"/>
    </row>
    <row r="11" spans="1:10" s="47" customFormat="1" ht="18" customHeight="1" x14ac:dyDescent="0.2">
      <c r="A11" s="48" t="s">
        <v>147</v>
      </c>
      <c r="B11" s="49">
        <v>0</v>
      </c>
      <c r="C11" s="197">
        <v>0</v>
      </c>
      <c r="D11" s="41"/>
      <c r="E11" s="42" t="str">
        <f>CONCATENATE(C11,"/",$C$14,"= ",FIXED(C11/$C$14,2))</f>
        <v>0/201= 0,00</v>
      </c>
      <c r="F11" s="43">
        <v>15</v>
      </c>
      <c r="G11" s="44">
        <f>C11/$C$14*F11/100</f>
        <v>0</v>
      </c>
      <c r="H11" s="45" t="str">
        <f>IF(OR(B11="",B11=0),"",IF(AND(OR(C11/B11&lt;130,C11/B11=130),C11/B11&gt;110),"non Risulta  110m² &lt; Su ≤ 130m²",""))</f>
        <v/>
      </c>
      <c r="I11" s="45"/>
    </row>
    <row r="12" spans="1:10" s="47" customFormat="1" ht="18" customHeight="1" x14ac:dyDescent="0.2">
      <c r="A12" s="48" t="s">
        <v>148</v>
      </c>
      <c r="B12" s="49">
        <v>0</v>
      </c>
      <c r="C12" s="197">
        <v>0</v>
      </c>
      <c r="D12" s="41"/>
      <c r="E12" s="42" t="str">
        <f>CONCATENATE(C12,"/",$C$14,"= ",FIXED(C12/$C$14,2))</f>
        <v>0/201= 0,00</v>
      </c>
      <c r="F12" s="43">
        <v>30</v>
      </c>
      <c r="G12" s="44">
        <f>C12/$C$14*F12/100</f>
        <v>0</v>
      </c>
      <c r="H12" s="45" t="str">
        <f>IF(OR(B12="",B12=0),"",IF(AND(OR(C12/B12&lt;160,C12/B12=160),C12/B12&gt;130),"non Risulta  130m² &lt; Su ≤ 160m²",""))</f>
        <v/>
      </c>
      <c r="I12" s="45"/>
    </row>
    <row r="13" spans="1:10" s="47" customFormat="1" ht="18" customHeight="1" thickBot="1" x14ac:dyDescent="0.25">
      <c r="A13" s="51" t="s">
        <v>150</v>
      </c>
      <c r="B13" s="52">
        <v>0</v>
      </c>
      <c r="C13" s="198">
        <v>0</v>
      </c>
      <c r="D13" s="41"/>
      <c r="E13" s="42" t="str">
        <f>CONCATENATE(C13,"/",$C$14,"= ",FIXED(C13/$C$14,2))</f>
        <v>0/201= 0,00</v>
      </c>
      <c r="F13" s="43">
        <v>50</v>
      </c>
      <c r="G13" s="44">
        <f>C13/$C$14*F13/100</f>
        <v>0</v>
      </c>
      <c r="H13" s="45" t="str">
        <f>IF(OR(B13="",B13=0),"",IF(C13/B13&gt;160,"","non Risulta Su &gt; 160 m²"))</f>
        <v/>
      </c>
      <c r="I13" s="45"/>
    </row>
    <row r="14" spans="1:10" s="47" customFormat="1" ht="18" customHeight="1" thickTop="1" thickBot="1" x14ac:dyDescent="0.25">
      <c r="A14" s="53"/>
      <c r="B14" s="195" t="s">
        <v>22</v>
      </c>
      <c r="C14" s="199">
        <f>SUM(C9:C13)</f>
        <v>201</v>
      </c>
      <c r="D14" s="41"/>
      <c r="E14" s="38"/>
      <c r="F14" s="38"/>
      <c r="G14" s="143" t="s">
        <v>160</v>
      </c>
      <c r="H14" s="189">
        <f>SUM(G9:G13)</f>
        <v>2.5124378109452738E-2</v>
      </c>
      <c r="I14" s="144"/>
      <c r="J14" s="46"/>
    </row>
    <row r="15" spans="1:10" s="47" customFormat="1" ht="14.25" thickTop="1" thickBot="1" x14ac:dyDescent="0.25">
      <c r="A15" s="45"/>
      <c r="B15" s="45"/>
      <c r="C15" s="45"/>
      <c r="D15" s="45"/>
      <c r="E15" s="45"/>
      <c r="F15" s="45"/>
      <c r="G15" s="45"/>
      <c r="H15" s="45"/>
      <c r="I15" s="45"/>
    </row>
    <row r="16" spans="1:10" ht="13.5" thickTop="1" x14ac:dyDescent="0.2">
      <c r="A16" s="58" t="s">
        <v>23</v>
      </c>
      <c r="B16" s="59"/>
      <c r="C16" s="60"/>
      <c r="D16" s="69"/>
      <c r="E16" s="61" t="s">
        <v>99</v>
      </c>
      <c r="F16" s="62"/>
      <c r="G16" s="63"/>
      <c r="H16" s="38"/>
      <c r="I16" s="38"/>
    </row>
    <row r="17" spans="1:10" ht="18.75" customHeight="1" x14ac:dyDescent="0.2">
      <c r="A17" s="64" t="s">
        <v>24</v>
      </c>
      <c r="B17" s="65"/>
      <c r="C17" s="66"/>
      <c r="D17" s="69"/>
      <c r="E17" s="154"/>
      <c r="F17" s="154" t="str">
        <f>CONCATENATE("Snr / Su = ",C30," / ",C14," =")</f>
        <v>Snr / Su = 18 / 201 =</v>
      </c>
      <c r="G17" s="155">
        <f>C30/C14</f>
        <v>8.9552238805970144E-2</v>
      </c>
      <c r="H17" s="38"/>
      <c r="I17" s="38"/>
    </row>
    <row r="18" spans="1:10" s="68" customFormat="1" ht="29.25" customHeight="1" x14ac:dyDescent="0.2">
      <c r="A18" s="146" t="s">
        <v>25</v>
      </c>
      <c r="B18" s="147"/>
      <c r="C18" s="148" t="s">
        <v>26</v>
      </c>
      <c r="D18" s="142"/>
      <c r="E18" s="156" t="s">
        <v>27</v>
      </c>
      <c r="F18" s="157" t="s">
        <v>28</v>
      </c>
      <c r="G18" s="158" t="s">
        <v>7</v>
      </c>
      <c r="H18" s="67"/>
      <c r="I18" s="67"/>
      <c r="J18" s="9"/>
    </row>
    <row r="19" spans="1:10" x14ac:dyDescent="0.2">
      <c r="A19" s="243" t="s">
        <v>153</v>
      </c>
      <c r="B19" s="244"/>
      <c r="C19" s="50">
        <v>6</v>
      </c>
      <c r="D19" s="69"/>
      <c r="E19" s="33" t="s">
        <v>29</v>
      </c>
      <c r="F19" s="34" t="s">
        <v>30</v>
      </c>
      <c r="G19" s="159" t="s">
        <v>14</v>
      </c>
      <c r="H19" s="38"/>
      <c r="I19" s="38"/>
    </row>
    <row r="20" spans="1:10" x14ac:dyDescent="0.2">
      <c r="A20" s="243" t="s">
        <v>155</v>
      </c>
      <c r="B20" s="244"/>
      <c r="C20" s="50">
        <v>3</v>
      </c>
      <c r="D20" s="69"/>
      <c r="E20" s="160"/>
      <c r="F20" s="161" t="s">
        <v>127</v>
      </c>
      <c r="G20" s="162"/>
      <c r="H20" s="38"/>
      <c r="I20" s="38"/>
    </row>
    <row r="21" spans="1:10" x14ac:dyDescent="0.2">
      <c r="A21" s="243" t="s">
        <v>156</v>
      </c>
      <c r="B21" s="244"/>
      <c r="C21" s="50">
        <v>5</v>
      </c>
      <c r="D21" s="69"/>
      <c r="E21" s="151" t="s">
        <v>162</v>
      </c>
      <c r="F21" s="153" t="str">
        <f>IF(G17&lt;0.5,"X","")</f>
        <v>X</v>
      </c>
      <c r="G21" s="187">
        <v>0</v>
      </c>
      <c r="H21" s="45"/>
      <c r="I21" s="45"/>
    </row>
    <row r="22" spans="1:10" x14ac:dyDescent="0.2">
      <c r="A22" s="243" t="s">
        <v>157</v>
      </c>
      <c r="B22" s="244"/>
      <c r="C22" s="50">
        <v>1</v>
      </c>
      <c r="D22" s="69"/>
      <c r="E22" s="151" t="s">
        <v>163</v>
      </c>
      <c r="F22" s="153" t="str">
        <f>IF(AND(OR(G17=0.5,G17&gt;0.5),G17&lt;0.75),"X","")</f>
        <v/>
      </c>
      <c r="G22" s="187">
        <v>0.1</v>
      </c>
      <c r="H22" s="45"/>
      <c r="I22" s="45"/>
    </row>
    <row r="23" spans="1:10" x14ac:dyDescent="0.2">
      <c r="A23" s="243" t="s">
        <v>154</v>
      </c>
      <c r="B23" s="244"/>
      <c r="C23" s="50">
        <v>3</v>
      </c>
      <c r="D23" s="69"/>
      <c r="E23" s="151" t="s">
        <v>164</v>
      </c>
      <c r="F23" s="149" t="str">
        <f>IF(AND(OR(G17=0.75,G17&gt;0.75),G17&lt;1),"X","")</f>
        <v/>
      </c>
      <c r="G23" s="187">
        <v>0.2</v>
      </c>
      <c r="H23" s="45"/>
      <c r="I23" s="45"/>
    </row>
    <row r="24" spans="1:10" ht="13.5" thickBot="1" x14ac:dyDescent="0.25">
      <c r="A24" s="243" t="s">
        <v>158</v>
      </c>
      <c r="B24" s="244"/>
      <c r="C24" s="50"/>
      <c r="D24" s="69"/>
      <c r="E24" s="152" t="s">
        <v>165</v>
      </c>
      <c r="F24" s="150" t="str">
        <f>IF(G17&gt;1,"X","")</f>
        <v/>
      </c>
      <c r="G24" s="188">
        <v>0.3</v>
      </c>
      <c r="H24" s="45"/>
      <c r="I24" s="45"/>
    </row>
    <row r="25" spans="1:10" ht="14.25" thickTop="1" thickBot="1" x14ac:dyDescent="0.25">
      <c r="A25" s="243" t="s">
        <v>159</v>
      </c>
      <c r="B25" s="244"/>
      <c r="C25" s="50"/>
      <c r="D25" s="38"/>
      <c r="E25" s="145"/>
      <c r="F25" s="38"/>
      <c r="G25" s="56" t="s">
        <v>128</v>
      </c>
      <c r="H25" s="190">
        <f>IF(F21="X",G21,IF(F22="X",G22,IF(F23="X",G23,G24)))</f>
        <v>0</v>
      </c>
      <c r="I25" s="57"/>
    </row>
    <row r="26" spans="1:10" s="47" customFormat="1" ht="29.25" customHeight="1" thickTop="1" x14ac:dyDescent="0.2">
      <c r="A26" s="245" t="s">
        <v>161</v>
      </c>
      <c r="B26" s="246"/>
      <c r="C26" s="50"/>
      <c r="D26" s="38"/>
      <c r="E26" s="140"/>
      <c r="F26" s="140"/>
      <c r="G26" s="140"/>
      <c r="H26" s="140"/>
      <c r="I26" s="140"/>
      <c r="J26" s="141"/>
    </row>
    <row r="27" spans="1:10" s="47" customFormat="1" x14ac:dyDescent="0.2">
      <c r="A27" s="243" t="s">
        <v>32</v>
      </c>
      <c r="B27" s="244"/>
      <c r="C27" s="50"/>
      <c r="D27" s="38"/>
      <c r="E27" s="140"/>
      <c r="F27" s="140"/>
      <c r="G27" s="140"/>
      <c r="H27" s="140"/>
      <c r="I27" s="140"/>
      <c r="J27" s="141"/>
    </row>
    <row r="28" spans="1:10" s="47" customFormat="1" x14ac:dyDescent="0.2">
      <c r="A28" s="243" t="s">
        <v>33</v>
      </c>
      <c r="B28" s="244"/>
      <c r="C28" s="50"/>
      <c r="D28" s="38"/>
      <c r="E28" s="140"/>
      <c r="F28" s="140"/>
      <c r="G28" s="140"/>
      <c r="H28" s="140"/>
      <c r="I28" s="140"/>
      <c r="J28" s="141"/>
    </row>
    <row r="29" spans="1:10" s="47" customFormat="1" ht="13.5" thickBot="1" x14ac:dyDescent="0.25">
      <c r="A29" s="243" t="s">
        <v>34</v>
      </c>
      <c r="B29" s="244"/>
      <c r="C29" s="50"/>
      <c r="D29" s="38"/>
      <c r="E29" s="140"/>
      <c r="F29" s="140"/>
      <c r="G29" s="140"/>
      <c r="H29" s="140"/>
      <c r="I29" s="140"/>
      <c r="J29" s="141"/>
    </row>
    <row r="30" spans="1:10" s="47" customFormat="1" ht="18" customHeight="1" thickTop="1" thickBot="1" x14ac:dyDescent="0.25">
      <c r="A30" s="53"/>
      <c r="B30" s="54" t="s">
        <v>35</v>
      </c>
      <c r="C30" s="55">
        <f>SUM(C19:C29)</f>
        <v>18</v>
      </c>
      <c r="D30" s="41"/>
      <c r="E30" s="140"/>
      <c r="F30" s="140"/>
      <c r="G30" s="140"/>
      <c r="H30" s="140"/>
      <c r="I30" s="140"/>
      <c r="J30" s="46"/>
    </row>
    <row r="31" spans="1:10" ht="14.25" thickTop="1" thickBot="1" x14ac:dyDescent="0.25">
      <c r="A31" s="38"/>
      <c r="B31" s="38"/>
      <c r="C31" s="38"/>
      <c r="D31" s="38"/>
      <c r="E31" s="38"/>
      <c r="F31" s="38"/>
      <c r="G31" s="38"/>
      <c r="H31" s="38"/>
      <c r="I31" s="38"/>
    </row>
    <row r="32" spans="1:10" ht="25.5" customHeight="1" thickTop="1" x14ac:dyDescent="0.2">
      <c r="A32" s="72" t="s">
        <v>36</v>
      </c>
      <c r="B32" s="73"/>
      <c r="C32" s="74"/>
      <c r="D32" s="30"/>
      <c r="E32" s="72" t="s">
        <v>37</v>
      </c>
      <c r="F32" s="73"/>
      <c r="G32" s="74"/>
      <c r="H32" s="38"/>
      <c r="I32" s="38"/>
    </row>
    <row r="33" spans="1:15" ht="27.75" customHeight="1" x14ac:dyDescent="0.2">
      <c r="A33" s="70" t="s">
        <v>38</v>
      </c>
      <c r="B33" s="71" t="s">
        <v>39</v>
      </c>
      <c r="C33" s="75" t="s">
        <v>40</v>
      </c>
      <c r="D33" s="30"/>
      <c r="E33" s="181" t="s">
        <v>41</v>
      </c>
      <c r="F33" s="182" t="s">
        <v>129</v>
      </c>
      <c r="G33" s="183" t="s">
        <v>7</v>
      </c>
      <c r="H33" s="38"/>
      <c r="I33" s="38"/>
    </row>
    <row r="34" spans="1:15" x14ac:dyDescent="0.2">
      <c r="A34" s="76" t="s">
        <v>42</v>
      </c>
      <c r="B34" s="77"/>
      <c r="C34" s="254">
        <f>C14</f>
        <v>201</v>
      </c>
      <c r="D34" s="78"/>
      <c r="E34" s="184" t="s">
        <v>43</v>
      </c>
      <c r="F34" s="185" t="s">
        <v>28</v>
      </c>
      <c r="G34" s="186" t="s">
        <v>14</v>
      </c>
      <c r="H34" s="38"/>
      <c r="I34" s="38"/>
      <c r="J34" s="9" t="s">
        <v>84</v>
      </c>
    </row>
    <row r="35" spans="1:15" x14ac:dyDescent="0.2">
      <c r="A35" s="79" t="s">
        <v>44</v>
      </c>
      <c r="B35" s="80" t="s">
        <v>45</v>
      </c>
      <c r="C35" s="249"/>
      <c r="D35" s="78"/>
      <c r="E35" s="184"/>
      <c r="F35" s="185" t="s">
        <v>30</v>
      </c>
      <c r="G35" s="186"/>
      <c r="H35" s="38"/>
      <c r="I35" s="38"/>
      <c r="J35" s="163" t="s">
        <v>171</v>
      </c>
    </row>
    <row r="36" spans="1:15" x14ac:dyDescent="0.2">
      <c r="A36" s="76" t="s">
        <v>46</v>
      </c>
      <c r="B36" s="81"/>
      <c r="C36" s="254">
        <f>C30</f>
        <v>18</v>
      </c>
      <c r="D36" s="78"/>
      <c r="E36" s="184"/>
      <c r="F36" s="185"/>
      <c r="G36" s="186"/>
      <c r="H36" s="38"/>
      <c r="I36" s="38"/>
    </row>
    <row r="37" spans="1:15" ht="12.75" customHeight="1" x14ac:dyDescent="0.2">
      <c r="A37" s="79" t="s">
        <v>47</v>
      </c>
      <c r="B37" s="80" t="s">
        <v>48</v>
      </c>
      <c r="C37" s="249"/>
      <c r="D37" s="78"/>
      <c r="E37" s="175" t="s">
        <v>166</v>
      </c>
      <c r="F37" s="176" t="s">
        <v>84</v>
      </c>
      <c r="G37" s="177">
        <f>IF(F37="X",0.1,"")</f>
        <v>0.1</v>
      </c>
      <c r="H37" s="82" t="b">
        <v>0</v>
      </c>
      <c r="I37" s="38"/>
      <c r="K37" s="9">
        <v>1</v>
      </c>
      <c r="L37" s="7"/>
      <c r="M37" s="7"/>
      <c r="N37" s="7"/>
      <c r="O37" s="7"/>
    </row>
    <row r="38" spans="1:15" x14ac:dyDescent="0.2">
      <c r="A38" s="76" t="s">
        <v>49</v>
      </c>
      <c r="B38" s="81"/>
      <c r="C38" s="247">
        <f>0.6*C36</f>
        <v>10.799999999999999</v>
      </c>
      <c r="D38" s="78"/>
      <c r="E38" s="175" t="s">
        <v>167</v>
      </c>
      <c r="F38" s="176" t="s">
        <v>171</v>
      </c>
      <c r="G38" s="177" t="str">
        <f>IF(F38="X",0.1,"")</f>
        <v/>
      </c>
      <c r="H38" s="82" t="b">
        <v>0</v>
      </c>
      <c r="I38" s="38"/>
      <c r="K38" s="9">
        <v>2</v>
      </c>
      <c r="L38" s="7"/>
      <c r="M38" s="7"/>
      <c r="N38" s="7"/>
      <c r="O38" s="7"/>
    </row>
    <row r="39" spans="1:15" x14ac:dyDescent="0.2">
      <c r="A39" s="79" t="s">
        <v>50</v>
      </c>
      <c r="B39" s="80" t="s">
        <v>51</v>
      </c>
      <c r="C39" s="249"/>
      <c r="D39" s="78"/>
      <c r="E39" s="175" t="s">
        <v>168</v>
      </c>
      <c r="F39" s="176" t="s">
        <v>171</v>
      </c>
      <c r="G39" s="177" t="str">
        <f>IF(F39="X",0.11,"")</f>
        <v/>
      </c>
      <c r="H39" s="82" t="b">
        <v>0</v>
      </c>
      <c r="I39" s="38"/>
      <c r="K39" s="9">
        <v>3</v>
      </c>
      <c r="L39" s="7"/>
      <c r="M39" s="7"/>
      <c r="N39" s="7"/>
      <c r="O39" s="7"/>
    </row>
    <row r="40" spans="1:15" x14ac:dyDescent="0.2">
      <c r="A40" s="76" t="s">
        <v>49</v>
      </c>
      <c r="B40" s="81"/>
      <c r="C40" s="254">
        <f>C34+C38</f>
        <v>211.8</v>
      </c>
      <c r="D40" s="78"/>
      <c r="E40" s="175" t="s">
        <v>169</v>
      </c>
      <c r="F40" s="176" t="s">
        <v>171</v>
      </c>
      <c r="G40" s="177" t="str">
        <f>IF(F40="X",0.11,"")</f>
        <v/>
      </c>
      <c r="H40" s="82" t="b">
        <v>0</v>
      </c>
      <c r="I40" s="38"/>
      <c r="K40" s="9">
        <v>4</v>
      </c>
      <c r="L40" s="7"/>
      <c r="M40" s="7"/>
      <c r="N40" s="7"/>
      <c r="O40" s="7"/>
    </row>
    <row r="41" spans="1:15" ht="13.5" customHeight="1" thickBot="1" x14ac:dyDescent="0.25">
      <c r="A41" s="83" t="s">
        <v>52</v>
      </c>
      <c r="B41" s="84" t="s">
        <v>53</v>
      </c>
      <c r="C41" s="248"/>
      <c r="D41" s="30"/>
      <c r="E41" s="180" t="s">
        <v>170</v>
      </c>
      <c r="F41" s="178" t="s">
        <v>171</v>
      </c>
      <c r="G41" s="179" t="str">
        <f>IF(F41="X",0.11,"")</f>
        <v/>
      </c>
      <c r="H41" s="85" t="b">
        <v>0</v>
      </c>
      <c r="I41" s="86"/>
      <c r="K41" s="9">
        <v>5</v>
      </c>
      <c r="L41" s="7"/>
      <c r="M41" s="7"/>
      <c r="N41" s="7"/>
      <c r="O41" s="7"/>
    </row>
    <row r="42" spans="1:15" s="47" customFormat="1" ht="13.5" thickTop="1" x14ac:dyDescent="0.2">
      <c r="A42" s="38"/>
      <c r="B42" s="38"/>
      <c r="C42" s="38"/>
      <c r="D42" s="38"/>
      <c r="E42" s="38"/>
      <c r="F42" s="38"/>
      <c r="G42" s="56" t="s">
        <v>130</v>
      </c>
      <c r="H42" s="191">
        <f>SUM(G37:G41)</f>
        <v>0.1</v>
      </c>
      <c r="I42" s="164"/>
      <c r="J42" s="9"/>
      <c r="K42" s="9"/>
      <c r="L42" s="9"/>
      <c r="M42" s="9"/>
      <c r="N42" s="9"/>
      <c r="O42" s="9"/>
    </row>
    <row r="43" spans="1:15" ht="13.5" thickBot="1" x14ac:dyDescent="0.25">
      <c r="A43" s="18" t="s">
        <v>31</v>
      </c>
      <c r="B43" s="38"/>
      <c r="C43" s="38"/>
      <c r="D43" s="38"/>
      <c r="E43" s="38"/>
      <c r="F43" s="87" t="s">
        <v>134</v>
      </c>
      <c r="G43" s="88"/>
      <c r="H43" s="192">
        <f>H14+H25+H42</f>
        <v>0.12512437810945273</v>
      </c>
      <c r="I43" s="165"/>
    </row>
    <row r="44" spans="1:15" ht="13.5" thickTop="1" x14ac:dyDescent="0.2">
      <c r="A44" s="38"/>
      <c r="B44" s="38"/>
      <c r="C44" s="38"/>
      <c r="D44" s="38"/>
      <c r="E44" s="89"/>
      <c r="F44" s="38"/>
      <c r="G44" s="38"/>
      <c r="H44" s="38"/>
      <c r="I44" s="38"/>
    </row>
    <row r="45" spans="1:15" x14ac:dyDescent="0.2">
      <c r="A45" s="38"/>
      <c r="B45" s="38"/>
      <c r="C45" s="38"/>
      <c r="D45" s="38"/>
      <c r="E45" s="38"/>
      <c r="F45" s="38"/>
      <c r="G45" s="38"/>
      <c r="H45" s="38"/>
      <c r="I45" s="38"/>
    </row>
    <row r="46" spans="1:15" ht="13.5" thickBot="1" x14ac:dyDescent="0.25">
      <c r="A46" s="38" t="s">
        <v>146</v>
      </c>
      <c r="B46" s="38"/>
      <c r="C46" s="38"/>
      <c r="D46" s="38"/>
      <c r="E46" s="38"/>
      <c r="F46" s="38"/>
      <c r="G46" s="38"/>
      <c r="H46" s="38"/>
      <c r="I46" s="38"/>
    </row>
    <row r="47" spans="1:15" ht="29.25" customHeight="1" thickTop="1" x14ac:dyDescent="0.2">
      <c r="A47" s="94" t="s">
        <v>56</v>
      </c>
      <c r="B47" s="95"/>
      <c r="C47" s="96"/>
      <c r="D47" s="78"/>
      <c r="E47" s="90" t="s">
        <v>131</v>
      </c>
      <c r="F47" s="91" t="s">
        <v>54</v>
      </c>
      <c r="G47" s="91" t="s">
        <v>132</v>
      </c>
      <c r="H47" s="92" t="s">
        <v>55</v>
      </c>
      <c r="I47" s="93"/>
    </row>
    <row r="48" spans="1:15" x14ac:dyDescent="0.2">
      <c r="A48" s="99" t="s">
        <v>59</v>
      </c>
      <c r="B48" s="100"/>
      <c r="C48" s="101"/>
      <c r="D48" s="30"/>
      <c r="E48" s="79" t="s">
        <v>57</v>
      </c>
      <c r="F48" s="97" t="s">
        <v>58</v>
      </c>
      <c r="G48" s="149" t="str">
        <f>IF(OR(H43&lt;0.05,H43=0.05),"X","")</f>
        <v/>
      </c>
      <c r="H48" s="201">
        <v>0</v>
      </c>
      <c r="I48" s="98"/>
      <c r="J48" s="9" t="e">
        <f>CODE(G48)</f>
        <v>#VALUE!</v>
      </c>
    </row>
    <row r="49" spans="1:10" ht="12" customHeight="1" x14ac:dyDescent="0.2">
      <c r="A49" s="70" t="s">
        <v>38</v>
      </c>
      <c r="B49" s="71" t="s">
        <v>39</v>
      </c>
      <c r="C49" s="75" t="s">
        <v>40</v>
      </c>
      <c r="D49" s="30"/>
      <c r="E49" s="79" t="s">
        <v>60</v>
      </c>
      <c r="F49" s="97" t="s">
        <v>61</v>
      </c>
      <c r="G49" s="8" t="str">
        <f>IF(AND(OR(H43&lt;0.1,H43=0.1),H43&gt;0.05),"X","")</f>
        <v/>
      </c>
      <c r="H49" s="201">
        <v>0.05</v>
      </c>
      <c r="I49" s="98"/>
      <c r="J49" s="9" t="e">
        <f t="shared" ref="J49:J58" si="0">CODE(G49)</f>
        <v>#VALUE!</v>
      </c>
    </row>
    <row r="50" spans="1:10" x14ac:dyDescent="0.2">
      <c r="A50" s="76" t="s">
        <v>64</v>
      </c>
      <c r="B50" s="81"/>
      <c r="C50" s="252">
        <v>120</v>
      </c>
      <c r="D50" s="30"/>
      <c r="E50" s="79" t="s">
        <v>62</v>
      </c>
      <c r="F50" s="97" t="s">
        <v>63</v>
      </c>
      <c r="G50" s="8" t="str">
        <f>IF(AND(OR(H43&lt;0.15,H43=0.15),H43&gt;0.1),"X","")</f>
        <v>X</v>
      </c>
      <c r="H50" s="201">
        <v>0.1</v>
      </c>
      <c r="I50" s="98"/>
      <c r="J50" s="9">
        <f t="shared" si="0"/>
        <v>88</v>
      </c>
    </row>
    <row r="51" spans="1:10" x14ac:dyDescent="0.2">
      <c r="A51" s="79" t="s">
        <v>67</v>
      </c>
      <c r="B51" s="80" t="s">
        <v>68</v>
      </c>
      <c r="C51" s="253"/>
      <c r="D51" s="30"/>
      <c r="E51" s="79" t="s">
        <v>65</v>
      </c>
      <c r="F51" s="97" t="s">
        <v>66</v>
      </c>
      <c r="G51" s="8" t="str">
        <f>IF(AND(OR(H43&lt;0.2,H43=0.2),H43&gt;0.15),"X","")</f>
        <v/>
      </c>
      <c r="H51" s="201">
        <v>0.15</v>
      </c>
      <c r="I51" s="98"/>
      <c r="J51" s="9" t="e">
        <f t="shared" si="0"/>
        <v>#VALUE!</v>
      </c>
    </row>
    <row r="52" spans="1:10" x14ac:dyDescent="0.2">
      <c r="A52" s="76" t="s">
        <v>49</v>
      </c>
      <c r="B52" s="81"/>
      <c r="C52" s="250">
        <v>20</v>
      </c>
      <c r="D52" s="30"/>
      <c r="E52" s="79" t="s">
        <v>69</v>
      </c>
      <c r="F52" s="97" t="s">
        <v>70</v>
      </c>
      <c r="G52" s="8" t="str">
        <f>IF(AND(OR(H43&lt;0.25,H43=0.25),H43&gt;0.2),"X","")</f>
        <v/>
      </c>
      <c r="H52" s="201">
        <v>0.2</v>
      </c>
      <c r="I52" s="98"/>
      <c r="J52" s="9" t="e">
        <f t="shared" si="0"/>
        <v>#VALUE!</v>
      </c>
    </row>
    <row r="53" spans="1:10" x14ac:dyDescent="0.2">
      <c r="A53" s="79" t="s">
        <v>73</v>
      </c>
      <c r="B53" s="80" t="s">
        <v>74</v>
      </c>
      <c r="C53" s="251"/>
      <c r="D53" s="30"/>
      <c r="E53" s="79" t="s">
        <v>71</v>
      </c>
      <c r="F53" s="97" t="s">
        <v>72</v>
      </c>
      <c r="G53" s="8" t="str">
        <f>IF(AND(OR(H43&lt;0.3,H43=0.3),H43&gt;0.25),"X","")</f>
        <v/>
      </c>
      <c r="H53" s="201">
        <v>0.25</v>
      </c>
      <c r="I53" s="98"/>
      <c r="J53" s="9" t="e">
        <f t="shared" si="0"/>
        <v>#VALUE!</v>
      </c>
    </row>
    <row r="54" spans="1:10" x14ac:dyDescent="0.2">
      <c r="A54" s="76" t="s">
        <v>49</v>
      </c>
      <c r="B54" s="81"/>
      <c r="C54" s="247">
        <f>0.6*C52</f>
        <v>12</v>
      </c>
      <c r="D54" s="78"/>
      <c r="E54" s="79" t="s">
        <v>75</v>
      </c>
      <c r="F54" s="97" t="s">
        <v>76</v>
      </c>
      <c r="G54" s="8" t="str">
        <f>IF(AND(OR(H43&lt;0.35,H43=0.35),H43&gt;0.3),"X","")</f>
        <v/>
      </c>
      <c r="H54" s="201">
        <v>0.3</v>
      </c>
      <c r="I54" s="98"/>
      <c r="J54" s="9" t="e">
        <f t="shared" si="0"/>
        <v>#VALUE!</v>
      </c>
    </row>
    <row r="55" spans="1:10" x14ac:dyDescent="0.2">
      <c r="A55" s="79" t="s">
        <v>50</v>
      </c>
      <c r="B55" s="80" t="s">
        <v>79</v>
      </c>
      <c r="C55" s="249"/>
      <c r="D55" s="78"/>
      <c r="E55" s="79" t="s">
        <v>77</v>
      </c>
      <c r="F55" s="97" t="s">
        <v>78</v>
      </c>
      <c r="G55" s="8" t="str">
        <f>IF(AND(OR(H43&lt;0.4,H43=0.4),H43&gt;0.35),"X","")</f>
        <v/>
      </c>
      <c r="H55" s="201">
        <v>0.35</v>
      </c>
      <c r="I55" s="98"/>
      <c r="J55" s="9" t="e">
        <f t="shared" si="0"/>
        <v>#VALUE!</v>
      </c>
    </row>
    <row r="56" spans="1:10" x14ac:dyDescent="0.2">
      <c r="A56" s="76" t="s">
        <v>82</v>
      </c>
      <c r="B56" s="81"/>
      <c r="C56" s="247">
        <f>C50+C54</f>
        <v>132</v>
      </c>
      <c r="D56" s="78"/>
      <c r="E56" s="79" t="s">
        <v>80</v>
      </c>
      <c r="F56" s="97" t="s">
        <v>81</v>
      </c>
      <c r="G56" s="8" t="str">
        <f>IF(AND(OR(H43&lt;0.45,H43=0.45),H43&gt;0.4),"X","")</f>
        <v/>
      </c>
      <c r="H56" s="201">
        <v>0.4</v>
      </c>
      <c r="I56" s="98"/>
      <c r="J56" s="9" t="e">
        <f t="shared" si="0"/>
        <v>#VALUE!</v>
      </c>
    </row>
    <row r="57" spans="1:10" ht="13.5" thickBot="1" x14ac:dyDescent="0.25">
      <c r="A57" s="83" t="s">
        <v>67</v>
      </c>
      <c r="B57" s="84" t="s">
        <v>85</v>
      </c>
      <c r="C57" s="248"/>
      <c r="D57" s="78"/>
      <c r="E57" s="79" t="s">
        <v>83</v>
      </c>
      <c r="F57" s="97" t="s">
        <v>84</v>
      </c>
      <c r="G57" s="8" t="str">
        <f>IF(AND(OR(H43&lt;0.5,H43=0.5),H43&gt;0.45),"X","")</f>
        <v/>
      </c>
      <c r="H57" s="201">
        <v>0.45</v>
      </c>
      <c r="I57" s="98"/>
      <c r="J57" s="9" t="e">
        <f t="shared" si="0"/>
        <v>#VALUE!</v>
      </c>
    </row>
    <row r="58" spans="1:10" s="109" customFormat="1" ht="14.25" thickTop="1" thickBot="1" x14ac:dyDescent="0.25">
      <c r="A58" s="105" t="s">
        <v>88</v>
      </c>
      <c r="B58" s="106"/>
      <c r="C58" s="200">
        <f>C56/C40</f>
        <v>0.62322946175637395</v>
      </c>
      <c r="D58" s="107"/>
      <c r="E58" s="83" t="s">
        <v>86</v>
      </c>
      <c r="F58" s="102" t="s">
        <v>87</v>
      </c>
      <c r="G58" s="103" t="str">
        <f>IF(H43&gt;0.5,"X","")</f>
        <v/>
      </c>
      <c r="H58" s="202">
        <v>0.5</v>
      </c>
      <c r="I58" s="104"/>
      <c r="J58" s="9" t="e">
        <f t="shared" si="0"/>
        <v>#VALUE!</v>
      </c>
    </row>
    <row r="59" spans="1:10" ht="14.25" thickTop="1" thickBot="1" x14ac:dyDescent="0.25">
      <c r="A59" s="110"/>
      <c r="B59" s="111" t="s">
        <v>90</v>
      </c>
      <c r="C59" s="112"/>
      <c r="D59" s="113"/>
      <c r="E59" s="108"/>
      <c r="F59" s="108"/>
      <c r="G59" s="166" t="s">
        <v>89</v>
      </c>
      <c r="H59" s="203">
        <f>LOOKUP(CODE("X"),J48:J58,H48:H58)</f>
        <v>0.1</v>
      </c>
      <c r="I59" s="6"/>
    </row>
    <row r="60" spans="1:10" ht="13.5" thickTop="1" x14ac:dyDescent="0.2">
      <c r="A60" s="38"/>
      <c r="B60" s="38"/>
      <c r="C60" s="38"/>
      <c r="D60" s="38"/>
      <c r="E60" s="38"/>
      <c r="F60" s="38"/>
      <c r="G60" s="115"/>
      <c r="H60" s="38"/>
      <c r="I60" s="38"/>
    </row>
    <row r="61" spans="1:10" s="116" customFormat="1" ht="24" customHeight="1" x14ac:dyDescent="0.2">
      <c r="A61" s="167" t="s">
        <v>123</v>
      </c>
      <c r="B61" s="168"/>
      <c r="C61" s="168"/>
      <c r="D61" s="168"/>
      <c r="E61" s="168"/>
      <c r="F61" s="174" t="s">
        <v>172</v>
      </c>
      <c r="G61" s="174">
        <v>334.06</v>
      </c>
      <c r="H61" s="204" t="s">
        <v>173</v>
      </c>
      <c r="I61" s="169"/>
    </row>
    <row r="62" spans="1:10" s="172" customFormat="1" ht="24" customHeight="1" x14ac:dyDescent="0.2">
      <c r="A62" s="171" t="s">
        <v>125</v>
      </c>
      <c r="B62" s="170"/>
      <c r="C62" s="170"/>
      <c r="D62" s="170"/>
      <c r="F62" s="173" t="str">
        <f>CONCATENATE("C = B x ( 1+ M/100 ) = ",G61,"x(1+",H59,"%) =")</f>
        <v>C = B x ( 1+ M/100 ) = 334,06x(1+0,1%) =</v>
      </c>
      <c r="G62" s="173">
        <f>ROUND(G61*(1+H59/100),2)</f>
        <v>334.39</v>
      </c>
      <c r="H62" s="205" t="s">
        <v>173</v>
      </c>
    </row>
    <row r="63" spans="1:10" s="116" customFormat="1" ht="24" customHeight="1" x14ac:dyDescent="0.2">
      <c r="A63" s="167" t="s">
        <v>124</v>
      </c>
      <c r="B63" s="168"/>
      <c r="C63" s="168"/>
      <c r="D63" s="168"/>
      <c r="E63" s="168"/>
      <c r="F63" s="174" t="str">
        <f>CONCATENATE("D =(Sc+St) x C = (",C40,"+",C56,") x ",G62," = ")</f>
        <v xml:space="preserve">D =(Sc+St) x C = (211,8+132) x 334,39 = </v>
      </c>
      <c r="G63" s="209">
        <f>(C40+C56)*G62</f>
        <v>114963.28199999999</v>
      </c>
      <c r="H63" s="206" t="s">
        <v>126</v>
      </c>
      <c r="I63" s="169"/>
    </row>
    <row r="64" spans="1:10" s="172" customFormat="1" ht="24" customHeight="1" x14ac:dyDescent="0.2">
      <c r="A64" s="171" t="s">
        <v>138</v>
      </c>
      <c r="B64" s="170"/>
      <c r="C64" s="170"/>
      <c r="D64" s="170"/>
      <c r="H64" s="205"/>
    </row>
    <row r="65" spans="1:9" s="116" customFormat="1" ht="24" customHeight="1" x14ac:dyDescent="0.2">
      <c r="A65" s="167" t="s">
        <v>139</v>
      </c>
      <c r="B65" s="168"/>
      <c r="C65" s="168"/>
      <c r="D65" s="168"/>
      <c r="E65" s="168"/>
      <c r="F65" s="168"/>
      <c r="G65" s="209">
        <v>130000</v>
      </c>
      <c r="H65" s="206" t="s">
        <v>126</v>
      </c>
      <c r="I65" s="169"/>
    </row>
    <row r="66" spans="1:9" x14ac:dyDescent="0.2">
      <c r="A66" s="38"/>
      <c r="B66" s="38"/>
      <c r="C66" s="38"/>
      <c r="D66" s="38"/>
      <c r="E66" s="38"/>
      <c r="F66" s="38"/>
      <c r="G66" s="38"/>
      <c r="H66" s="38"/>
      <c r="I66" s="38"/>
    </row>
    <row r="67" spans="1:9" ht="71.25" hidden="1" customHeight="1" x14ac:dyDescent="0.2">
      <c r="A67" s="38"/>
      <c r="B67" s="38"/>
      <c r="C67" s="38"/>
      <c r="D67" s="38"/>
      <c r="E67" s="38"/>
      <c r="F67" s="38"/>
      <c r="G67" s="114"/>
      <c r="H67" s="216"/>
      <c r="I67" s="216"/>
    </row>
    <row r="68" spans="1:9" ht="27" customHeight="1" x14ac:dyDescent="0.2">
      <c r="A68" s="239" t="s">
        <v>140</v>
      </c>
      <c r="B68" s="239"/>
      <c r="C68" s="239"/>
      <c r="D68" s="239"/>
      <c r="E68" s="239"/>
      <c r="F68" s="239"/>
      <c r="G68" s="239"/>
      <c r="H68" s="239"/>
      <c r="I68" s="239"/>
    </row>
    <row r="69" spans="1:9" x14ac:dyDescent="0.2">
      <c r="A69" s="240" t="s">
        <v>91</v>
      </c>
      <c r="B69" s="241"/>
      <c r="C69" s="242"/>
      <c r="D69" s="240" t="s">
        <v>92</v>
      </c>
      <c r="E69" s="241"/>
      <c r="F69" s="241"/>
      <c r="G69" s="241"/>
      <c r="H69" s="241"/>
      <c r="I69" s="242"/>
    </row>
    <row r="70" spans="1:9" x14ac:dyDescent="0.2">
      <c r="A70" s="217" t="s">
        <v>93</v>
      </c>
      <c r="B70" s="218"/>
      <c r="C70" s="219"/>
      <c r="D70" s="220" t="s">
        <v>94</v>
      </c>
      <c r="E70" s="221"/>
      <c r="F70" s="221"/>
      <c r="G70" s="221"/>
      <c r="H70" s="221"/>
      <c r="I70" s="222"/>
    </row>
    <row r="71" spans="1:9" x14ac:dyDescent="0.2">
      <c r="A71" s="220"/>
      <c r="B71" s="221"/>
      <c r="C71" s="222"/>
      <c r="D71" s="223" t="s">
        <v>95</v>
      </c>
      <c r="E71" s="224"/>
      <c r="F71" s="225"/>
      <c r="G71" s="226" t="s">
        <v>135</v>
      </c>
      <c r="H71" s="226"/>
      <c r="I71" s="226"/>
    </row>
    <row r="72" spans="1:9" x14ac:dyDescent="0.2">
      <c r="A72" s="227"/>
      <c r="B72" s="228"/>
      <c r="C72" s="229"/>
      <c r="D72" s="233" t="b">
        <v>0</v>
      </c>
      <c r="E72" s="234"/>
      <c r="F72" s="235"/>
      <c r="G72" s="233" t="b">
        <v>0</v>
      </c>
      <c r="H72" s="234"/>
      <c r="I72" s="235"/>
    </row>
    <row r="73" spans="1:9" ht="16.5" customHeight="1" x14ac:dyDescent="0.2">
      <c r="A73" s="230"/>
      <c r="B73" s="231"/>
      <c r="C73" s="232"/>
      <c r="D73" s="236"/>
      <c r="E73" s="237"/>
      <c r="F73" s="238"/>
      <c r="G73" s="236"/>
      <c r="H73" s="237"/>
      <c r="I73" s="238"/>
    </row>
    <row r="74" spans="1:9" x14ac:dyDescent="0.2">
      <c r="A74" s="117" t="s">
        <v>137</v>
      </c>
      <c r="B74" s="117"/>
      <c r="C74" s="117"/>
      <c r="D74" s="117"/>
      <c r="E74" s="117"/>
      <c r="F74" s="117"/>
      <c r="G74" s="117"/>
      <c r="H74" s="117"/>
      <c r="I74" s="117"/>
    </row>
    <row r="75" spans="1:9" hidden="1" x14ac:dyDescent="0.2">
      <c r="A75" s="117"/>
      <c r="B75" s="117"/>
      <c r="C75" s="117"/>
      <c r="D75" s="117"/>
      <c r="E75" s="117"/>
      <c r="F75" s="117"/>
      <c r="G75" s="117"/>
      <c r="H75" s="117"/>
      <c r="I75" s="117"/>
    </row>
    <row r="76" spans="1:9" hidden="1" x14ac:dyDescent="0.2">
      <c r="A76" s="117"/>
      <c r="B76" s="117"/>
      <c r="C76" s="117"/>
      <c r="D76" s="117"/>
      <c r="E76" s="117"/>
      <c r="F76" s="117"/>
      <c r="G76" s="117"/>
      <c r="H76" s="117"/>
      <c r="I76" s="117"/>
    </row>
    <row r="77" spans="1:9" hidden="1" x14ac:dyDescent="0.2">
      <c r="A77" s="117"/>
      <c r="B77" s="117"/>
      <c r="C77" s="117"/>
      <c r="D77" s="117"/>
      <c r="E77" s="117"/>
      <c r="F77" s="117"/>
      <c r="G77" s="117"/>
      <c r="H77" s="117"/>
      <c r="I77" s="117"/>
    </row>
    <row r="78" spans="1:9" hidden="1" x14ac:dyDescent="0.2">
      <c r="A78" s="117"/>
      <c r="B78" s="117"/>
      <c r="C78" s="117"/>
      <c r="D78" s="117"/>
      <c r="E78" s="117"/>
      <c r="F78" s="117"/>
      <c r="G78" s="117"/>
      <c r="H78" s="117"/>
      <c r="I78" s="117"/>
    </row>
    <row r="79" spans="1:9" hidden="1" x14ac:dyDescent="0.2">
      <c r="A79" s="117"/>
      <c r="B79" s="117"/>
      <c r="C79" s="117"/>
      <c r="D79" s="117"/>
      <c r="E79" s="117"/>
      <c r="F79" s="117"/>
      <c r="G79" s="117"/>
      <c r="H79" s="117"/>
      <c r="I79" s="117"/>
    </row>
    <row r="80" spans="1:9" hidden="1" x14ac:dyDescent="0.2">
      <c r="A80" s="117"/>
      <c r="B80" s="117"/>
      <c r="C80" s="117"/>
      <c r="D80" s="117"/>
      <c r="E80" s="117"/>
      <c r="F80" s="117"/>
      <c r="G80" s="117"/>
      <c r="H80" s="117"/>
      <c r="I80" s="117"/>
    </row>
    <row r="81" spans="1:9" hidden="1" x14ac:dyDescent="0.2">
      <c r="A81" s="118"/>
      <c r="B81" s="117"/>
      <c r="C81" s="117"/>
      <c r="D81" s="117"/>
      <c r="E81" s="117"/>
      <c r="F81" s="117"/>
      <c r="G81" s="119"/>
      <c r="H81" s="117"/>
      <c r="I81" s="117"/>
    </row>
    <row r="82" spans="1:9" x14ac:dyDescent="0.2">
      <c r="A82" s="117"/>
      <c r="B82" s="117"/>
      <c r="C82" s="117"/>
      <c r="D82" s="117"/>
      <c r="E82" s="117"/>
      <c r="F82" s="117"/>
      <c r="G82" s="120"/>
      <c r="H82" s="117"/>
      <c r="I82" s="117"/>
    </row>
    <row r="83" spans="1:9" ht="15.75" x14ac:dyDescent="0.2">
      <c r="A83" s="121" t="s">
        <v>136</v>
      </c>
      <c r="B83" s="121"/>
      <c r="C83" s="121"/>
      <c r="D83" s="121"/>
      <c r="E83" s="121"/>
      <c r="F83" s="121"/>
      <c r="G83" s="122"/>
      <c r="H83" s="123" t="s">
        <v>126</v>
      </c>
      <c r="I83" s="121"/>
    </row>
    <row r="84" spans="1:9" s="125" customFormat="1" ht="15.75" hidden="1" x14ac:dyDescent="0.2">
      <c r="A84" s="121"/>
      <c r="B84" s="121"/>
      <c r="C84" s="121"/>
      <c r="D84" s="121"/>
      <c r="E84" s="121"/>
      <c r="F84" s="121"/>
      <c r="G84" s="124"/>
      <c r="H84" s="123"/>
      <c r="I84" s="121"/>
    </row>
    <row r="85" spans="1:9" s="125" customFormat="1" ht="15.75" hidden="1" x14ac:dyDescent="0.2">
      <c r="A85" s="121"/>
      <c r="B85" s="121"/>
      <c r="C85" s="121"/>
      <c r="D85" s="121"/>
      <c r="E85" s="121"/>
      <c r="F85" s="121"/>
      <c r="G85" s="124"/>
      <c r="H85" s="123"/>
      <c r="I85" s="121"/>
    </row>
    <row r="86" spans="1:9" s="125" customFormat="1" ht="41.25" customHeight="1" x14ac:dyDescent="0.2">
      <c r="A86" s="126" t="s">
        <v>141</v>
      </c>
      <c r="B86" s="121"/>
      <c r="C86" s="121"/>
      <c r="D86" s="121"/>
      <c r="E86" s="121"/>
      <c r="F86" s="121"/>
      <c r="G86" s="124"/>
      <c r="H86" s="123"/>
      <c r="I86" s="121"/>
    </row>
    <row r="87" spans="1:9" s="125" customFormat="1" ht="15.75" x14ac:dyDescent="0.2">
      <c r="A87" s="121"/>
      <c r="B87" s="121"/>
      <c r="C87" s="121"/>
      <c r="D87" s="121"/>
      <c r="E87" s="121"/>
      <c r="F87" s="121"/>
      <c r="G87" s="124"/>
      <c r="H87" s="123"/>
      <c r="I87" s="121"/>
    </row>
    <row r="88" spans="1:9" s="125" customFormat="1" ht="15.75" x14ac:dyDescent="0.2">
      <c r="A88" s="127" t="s">
        <v>143</v>
      </c>
      <c r="B88" s="127"/>
      <c r="C88" s="127"/>
      <c r="D88" s="127"/>
      <c r="E88" s="127"/>
      <c r="F88" s="127"/>
      <c r="G88" s="128"/>
      <c r="H88" s="129" t="s">
        <v>126</v>
      </c>
      <c r="I88" s="127"/>
    </row>
    <row r="89" spans="1:9" s="130" customFormat="1" ht="15.75" x14ac:dyDescent="0.2">
      <c r="A89" s="121"/>
      <c r="B89" s="121"/>
      <c r="C89" s="121"/>
      <c r="D89" s="121"/>
      <c r="E89" s="121"/>
      <c r="F89" s="121"/>
      <c r="G89" s="121"/>
      <c r="H89" s="123"/>
      <c r="I89" s="121"/>
    </row>
    <row r="90" spans="1:9" s="125" customFormat="1" ht="15.75" x14ac:dyDescent="0.2">
      <c r="A90" s="121" t="s">
        <v>142</v>
      </c>
      <c r="B90" s="121"/>
      <c r="C90" s="121"/>
      <c r="D90" s="121"/>
      <c r="E90" s="121"/>
      <c r="F90" s="121"/>
      <c r="G90" s="122"/>
      <c r="H90" s="123" t="s">
        <v>126</v>
      </c>
      <c r="I90" s="121"/>
    </row>
    <row r="91" spans="1:9" s="125" customFormat="1" ht="15.75" x14ac:dyDescent="0.2">
      <c r="A91" s="117"/>
      <c r="B91" s="117"/>
      <c r="C91" s="117"/>
      <c r="D91" s="117"/>
      <c r="E91" s="117"/>
      <c r="F91" s="117"/>
      <c r="G91" s="117"/>
      <c r="H91" s="117"/>
      <c r="I91" s="117"/>
    </row>
    <row r="92" spans="1:9" x14ac:dyDescent="0.2">
      <c r="A92" s="117"/>
      <c r="B92" s="131"/>
      <c r="C92" s="117"/>
      <c r="D92" s="117"/>
      <c r="E92" s="117"/>
      <c r="F92" s="117"/>
      <c r="G92" s="117"/>
      <c r="H92" s="117"/>
      <c r="I92" s="117"/>
    </row>
    <row r="93" spans="1:9" ht="62.25" customHeight="1" x14ac:dyDescent="0.2">
      <c r="A93" s="132" t="s">
        <v>96</v>
      </c>
      <c r="B93" s="133"/>
      <c r="C93" s="133"/>
      <c r="D93" s="133"/>
      <c r="E93" s="133"/>
      <c r="F93" s="133"/>
      <c r="G93" s="133"/>
      <c r="H93" s="133"/>
      <c r="I93" s="133"/>
    </row>
    <row r="94" spans="1:9" s="134" customFormat="1" ht="15" x14ac:dyDescent="0.2">
      <c r="A94" s="133"/>
      <c r="B94" s="133"/>
      <c r="C94" s="133"/>
      <c r="D94" s="133"/>
      <c r="E94" s="133"/>
      <c r="F94" s="133"/>
      <c r="G94" s="133"/>
      <c r="H94" s="133"/>
      <c r="I94" s="133"/>
    </row>
    <row r="95" spans="1:9" s="134" customFormat="1" ht="15" x14ac:dyDescent="0.2">
      <c r="A95" s="133"/>
      <c r="B95" s="133"/>
      <c r="C95" s="133"/>
      <c r="D95" s="133"/>
      <c r="E95" s="133"/>
      <c r="F95" s="133"/>
      <c r="G95" s="133"/>
      <c r="H95" s="133"/>
      <c r="I95" s="133"/>
    </row>
    <row r="96" spans="1:9" s="134" customFormat="1" ht="15" x14ac:dyDescent="0.2">
      <c r="A96" s="133"/>
      <c r="B96" s="133"/>
      <c r="C96" s="133"/>
      <c r="D96" s="133"/>
      <c r="E96" s="133"/>
      <c r="F96" s="133"/>
      <c r="G96" s="133"/>
      <c r="H96" s="133"/>
      <c r="I96" s="133"/>
    </row>
    <row r="97" spans="1:9" s="134" customFormat="1" ht="15" x14ac:dyDescent="0.2">
      <c r="A97" s="135"/>
      <c r="B97" s="135"/>
      <c r="C97" s="135"/>
      <c r="D97" s="135"/>
      <c r="E97" s="135"/>
      <c r="F97" s="135"/>
      <c r="G97" s="135"/>
      <c r="H97" s="135"/>
      <c r="I97" s="135"/>
    </row>
    <row r="98" spans="1:9" s="134" customFormat="1" ht="15" x14ac:dyDescent="0.2">
      <c r="A98" s="136" t="s">
        <v>97</v>
      </c>
      <c r="B98" s="135"/>
      <c r="C98" s="135"/>
      <c r="D98" s="135"/>
      <c r="E98" s="135"/>
      <c r="F98" s="135"/>
      <c r="G98" s="135"/>
      <c r="H98" s="135"/>
      <c r="I98" s="135"/>
    </row>
    <row r="99" spans="1:9" s="134" customFormat="1" ht="15" x14ac:dyDescent="0.2">
      <c r="A99" s="135"/>
      <c r="B99" s="135"/>
      <c r="C99" s="135"/>
      <c r="D99" s="135"/>
      <c r="E99" s="135"/>
      <c r="F99" s="135"/>
      <c r="G99" s="135"/>
      <c r="H99" s="135"/>
      <c r="I99" s="135"/>
    </row>
    <row r="100" spans="1:9" s="134" customFormat="1" ht="51" customHeight="1" x14ac:dyDescent="0.2">
      <c r="A100" s="135"/>
      <c r="B100" s="135"/>
      <c r="C100" s="135"/>
      <c r="D100" s="135"/>
      <c r="E100" s="135"/>
      <c r="F100" s="135"/>
      <c r="G100" s="137" t="s">
        <v>98</v>
      </c>
      <c r="H100" s="135"/>
      <c r="I100" s="135"/>
    </row>
    <row r="101" spans="1:9" s="134" customFormat="1" ht="15" x14ac:dyDescent="0.2">
      <c r="A101" s="135"/>
      <c r="B101" s="135"/>
      <c r="C101" s="135"/>
      <c r="D101" s="135"/>
      <c r="E101" s="135"/>
      <c r="F101" s="135"/>
      <c r="G101" s="138"/>
      <c r="H101" s="135"/>
      <c r="I101" s="135"/>
    </row>
    <row r="102" spans="1:9" s="134" customFormat="1" ht="15" x14ac:dyDescent="0.2">
      <c r="A102" s="135"/>
      <c r="B102" s="135"/>
      <c r="C102" s="135"/>
      <c r="D102" s="135"/>
      <c r="E102" s="135"/>
      <c r="F102" s="135"/>
      <c r="G102" s="133"/>
      <c r="H102" s="136"/>
      <c r="I102" s="136"/>
    </row>
    <row r="103" spans="1:9" s="134" customFormat="1" ht="15" x14ac:dyDescent="0.2">
      <c r="A103" s="139"/>
      <c r="B103" s="139"/>
      <c r="C103" s="139"/>
      <c r="D103" s="139"/>
      <c r="E103" s="139"/>
      <c r="F103" s="139"/>
      <c r="G103" s="139"/>
      <c r="H103" s="139"/>
      <c r="I103" s="139"/>
    </row>
    <row r="104" spans="1:9" x14ac:dyDescent="0.2">
      <c r="A104" s="139"/>
      <c r="B104" s="139"/>
      <c r="C104" s="139"/>
      <c r="D104" s="139"/>
      <c r="E104" s="139"/>
      <c r="F104" s="139"/>
      <c r="G104" s="139"/>
      <c r="H104" s="216"/>
      <c r="I104" s="216"/>
    </row>
  </sheetData>
  <mergeCells count="38">
    <mergeCell ref="A25:B25"/>
    <mergeCell ref="A28:B28"/>
    <mergeCell ref="A29:B29"/>
    <mergeCell ref="B2:E2"/>
    <mergeCell ref="H67:I67"/>
    <mergeCell ref="H2:I2"/>
    <mergeCell ref="B3:E3"/>
    <mergeCell ref="G3:I3"/>
    <mergeCell ref="E5:G5"/>
    <mergeCell ref="H5:H8"/>
    <mergeCell ref="C36:C37"/>
    <mergeCell ref="C38:C39"/>
    <mergeCell ref="C40:C41"/>
    <mergeCell ref="A68:I68"/>
    <mergeCell ref="A69:C69"/>
    <mergeCell ref="D69:I69"/>
    <mergeCell ref="A19:B19"/>
    <mergeCell ref="A26:B26"/>
    <mergeCell ref="A20:B20"/>
    <mergeCell ref="A27:B27"/>
    <mergeCell ref="A21:B21"/>
    <mergeCell ref="A22:B22"/>
    <mergeCell ref="A23:B23"/>
    <mergeCell ref="A24:B24"/>
    <mergeCell ref="C56:C57"/>
    <mergeCell ref="C54:C55"/>
    <mergeCell ref="C52:C53"/>
    <mergeCell ref="C50:C51"/>
    <mergeCell ref="C34:C35"/>
    <mergeCell ref="H104:I104"/>
    <mergeCell ref="A70:C70"/>
    <mergeCell ref="D70:I70"/>
    <mergeCell ref="A71:C71"/>
    <mergeCell ref="D71:F71"/>
    <mergeCell ref="G71:I71"/>
    <mergeCell ref="A72:C73"/>
    <mergeCell ref="G72:I73"/>
    <mergeCell ref="D72:F73"/>
  </mergeCells>
  <phoneticPr fontId="0" type="noConversion"/>
  <conditionalFormatting sqref="J1:J8 J15:J29 J31:J36 J42:J65536 E37:E41">
    <cfRule type="cellIs" dxfId="1" priority="1" stopIfTrue="1" operator="equal">
      <formula>""""""</formula>
    </cfRule>
  </conditionalFormatting>
  <conditionalFormatting sqref="J14 J30">
    <cfRule type="cellIs" dxfId="0" priority="2" stopIfTrue="1" operator="equal">
      <formula>""</formula>
    </cfRule>
  </conditionalFormatting>
  <dataValidations disablePrompts="1" count="1">
    <dataValidation type="list" allowBlank="1" showInputMessage="1" showErrorMessage="1" sqref="F37:F41">
      <formula1>$J$34:$J$35</formula1>
    </dataValidation>
  </dataValidations>
  <hyperlinks>
    <hyperlink ref="A8" location="'Nota informativa'!C6" display="(1)"/>
    <hyperlink ref="B8" location="'Nota informativa'!C8" display="(2)"/>
    <hyperlink ref="C8" location="'Nota informativa'!C20" display="(3)"/>
    <hyperlink ref="E8" location="'Nota informativa'!C22" display="(4)=(3):Su"/>
    <hyperlink ref="F8" location="'Nota informativa'!C24" display="(5)"/>
    <hyperlink ref="G8" location="'Nota informativa'!C24" display="(6)=(4)x(5)"/>
    <hyperlink ref="E5:G5" location="'Nota informativa'!C24" display="Art. 5 D.M. 31/05/1997."/>
  </hyperlinks>
  <pageMargins left="0.39370078740157483" right="0.39370078740157483" top="0.78740157480314965" bottom="0.78740157480314965" header="0.51181102362204722" footer="0.51181102362204722"/>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42"/>
  <sheetViews>
    <sheetView topLeftCell="A22" workbookViewId="0">
      <selection activeCell="C24" sqref="C24:H30"/>
    </sheetView>
  </sheetViews>
  <sheetFormatPr defaultRowHeight="12.75" x14ac:dyDescent="0.2"/>
  <cols>
    <col min="1" max="1" width="2.42578125" style="2" customWidth="1"/>
    <col min="2" max="2" width="2.85546875" style="2" customWidth="1"/>
    <col min="3" max="15" width="9.140625" style="2"/>
    <col min="16" max="16" width="2.7109375" style="2" customWidth="1"/>
    <col min="17" max="16384" width="9.140625" style="2"/>
  </cols>
  <sheetData>
    <row r="2" spans="2:16" ht="13.5" thickBot="1" x14ac:dyDescent="0.25">
      <c r="B2" s="1"/>
      <c r="C2" s="1"/>
      <c r="D2" s="1"/>
      <c r="E2" s="1"/>
      <c r="F2" s="1"/>
      <c r="G2" s="1"/>
      <c r="H2" s="1"/>
      <c r="I2" s="1"/>
      <c r="J2" s="1"/>
      <c r="K2" s="1"/>
      <c r="L2" s="1"/>
      <c r="M2" s="1"/>
      <c r="N2" s="1"/>
      <c r="O2" s="1"/>
      <c r="P2" s="1"/>
    </row>
    <row r="3" spans="2:16" ht="12.75" customHeight="1" x14ac:dyDescent="0.2">
      <c r="B3" s="1"/>
      <c r="C3" s="295" t="s">
        <v>100</v>
      </c>
      <c r="D3" s="296"/>
      <c r="E3" s="296"/>
      <c r="F3" s="296"/>
      <c r="G3" s="296"/>
      <c r="H3" s="297"/>
      <c r="I3" s="1"/>
      <c r="J3" s="284"/>
      <c r="K3" s="298"/>
      <c r="L3" s="298"/>
      <c r="M3" s="298"/>
      <c r="N3" s="298"/>
      <c r="O3" s="298"/>
      <c r="P3" s="1"/>
    </row>
    <row r="4" spans="2:16" ht="26.25" customHeight="1" thickBot="1" x14ac:dyDescent="0.25">
      <c r="B4" s="1"/>
      <c r="C4" s="299" t="s">
        <v>101</v>
      </c>
      <c r="D4" s="300"/>
      <c r="E4" s="300"/>
      <c r="F4" s="300"/>
      <c r="G4" s="300"/>
      <c r="H4" s="301"/>
      <c r="I4" s="1"/>
      <c r="J4" s="284"/>
      <c r="K4" s="298"/>
      <c r="L4" s="298"/>
      <c r="M4" s="298"/>
      <c r="N4" s="298"/>
      <c r="O4" s="298"/>
      <c r="P4" s="1"/>
    </row>
    <row r="5" spans="2:16" x14ac:dyDescent="0.2">
      <c r="B5" s="1"/>
      <c r="C5" s="1"/>
      <c r="D5" s="1"/>
      <c r="E5" s="1"/>
      <c r="F5" s="1"/>
      <c r="G5" s="1"/>
      <c r="H5" s="1"/>
      <c r="I5" s="1"/>
      <c r="J5" s="284"/>
      <c r="K5" s="298"/>
      <c r="L5" s="298"/>
      <c r="M5" s="298"/>
      <c r="N5" s="298"/>
      <c r="O5" s="298"/>
      <c r="P5" s="1"/>
    </row>
    <row r="6" spans="2:16" ht="66.75" customHeight="1" x14ac:dyDescent="0.2">
      <c r="B6" s="1"/>
      <c r="C6" s="284" t="s">
        <v>102</v>
      </c>
      <c r="D6" s="298"/>
      <c r="E6" s="298"/>
      <c r="F6" s="298"/>
      <c r="G6" s="298"/>
      <c r="H6" s="298"/>
      <c r="I6" s="1"/>
      <c r="J6" s="284" t="s">
        <v>103</v>
      </c>
      <c r="K6" s="284"/>
      <c r="L6" s="284"/>
      <c r="M6" s="284"/>
      <c r="N6" s="284"/>
      <c r="O6" s="284"/>
      <c r="P6" s="1"/>
    </row>
    <row r="7" spans="2:16" ht="15.75" customHeight="1" x14ac:dyDescent="0.2">
      <c r="B7" s="1"/>
      <c r="C7" s="3"/>
      <c r="D7" s="4"/>
      <c r="E7" s="4"/>
      <c r="F7" s="4"/>
      <c r="G7" s="4"/>
      <c r="H7" s="4"/>
      <c r="I7" s="1"/>
      <c r="J7" s="284"/>
      <c r="K7" s="284"/>
      <c r="L7" s="284"/>
      <c r="M7" s="284"/>
      <c r="N7" s="284"/>
      <c r="O7" s="284"/>
      <c r="P7" s="1"/>
    </row>
    <row r="8" spans="2:16" ht="66.75" customHeight="1" x14ac:dyDescent="0.2">
      <c r="B8" s="1"/>
      <c r="C8" s="284" t="s">
        <v>104</v>
      </c>
      <c r="D8" s="284"/>
      <c r="E8" s="284"/>
      <c r="F8" s="284"/>
      <c r="G8" s="284"/>
      <c r="H8" s="284"/>
      <c r="I8" s="1"/>
      <c r="J8" s="284"/>
      <c r="K8" s="284"/>
      <c r="L8" s="284"/>
      <c r="M8" s="284"/>
      <c r="N8" s="284"/>
      <c r="O8" s="284"/>
      <c r="P8" s="1"/>
    </row>
    <row r="9" spans="2:16" ht="33.75" customHeight="1" x14ac:dyDescent="0.2">
      <c r="B9" s="1"/>
      <c r="C9" s="284"/>
      <c r="D9" s="284"/>
      <c r="E9" s="284"/>
      <c r="F9" s="284"/>
      <c r="G9" s="284"/>
      <c r="H9" s="284"/>
      <c r="I9" s="1"/>
      <c r="J9" s="284"/>
      <c r="K9" s="284"/>
      <c r="L9" s="284"/>
      <c r="M9" s="284"/>
      <c r="N9" s="284"/>
      <c r="O9" s="284"/>
      <c r="P9" s="1"/>
    </row>
    <row r="10" spans="2:16" ht="17.25" customHeight="1" x14ac:dyDescent="0.2">
      <c r="B10" s="1"/>
      <c r="C10" s="284"/>
      <c r="D10" s="284"/>
      <c r="E10" s="284"/>
      <c r="F10" s="284"/>
      <c r="G10" s="284"/>
      <c r="H10" s="284"/>
      <c r="I10" s="1"/>
      <c r="J10" s="1"/>
      <c r="K10" s="1"/>
      <c r="L10" s="1"/>
      <c r="M10" s="1"/>
      <c r="N10" s="1"/>
      <c r="O10" s="1"/>
      <c r="P10" s="1"/>
    </row>
    <row r="11" spans="2:16" ht="17.25" customHeight="1" x14ac:dyDescent="0.2">
      <c r="B11" s="1"/>
      <c r="C11" s="284"/>
      <c r="D11" s="284"/>
      <c r="E11" s="284"/>
      <c r="F11" s="284"/>
      <c r="G11" s="284"/>
      <c r="H11" s="284"/>
      <c r="I11" s="1"/>
      <c r="J11" s="302" t="s">
        <v>122</v>
      </c>
      <c r="K11" s="302"/>
      <c r="L11" s="302"/>
      <c r="M11" s="302"/>
      <c r="N11" s="302"/>
      <c r="O11" s="302"/>
      <c r="P11" s="1"/>
    </row>
    <row r="12" spans="2:16" ht="17.25" customHeight="1" x14ac:dyDescent="0.2">
      <c r="B12" s="1"/>
      <c r="C12" s="284"/>
      <c r="D12" s="284"/>
      <c r="E12" s="284"/>
      <c r="F12" s="284"/>
      <c r="G12" s="284"/>
      <c r="H12" s="284"/>
      <c r="I12" s="1"/>
      <c r="J12" s="302"/>
      <c r="K12" s="302"/>
      <c r="L12" s="302"/>
      <c r="M12" s="302"/>
      <c r="N12" s="302"/>
      <c r="O12" s="302"/>
      <c r="P12" s="1"/>
    </row>
    <row r="13" spans="2:16" ht="17.25" customHeight="1" x14ac:dyDescent="0.2">
      <c r="B13" s="1"/>
      <c r="C13" s="284"/>
      <c r="D13" s="284"/>
      <c r="E13" s="284"/>
      <c r="F13" s="284"/>
      <c r="G13" s="284"/>
      <c r="H13" s="284"/>
      <c r="I13" s="1"/>
      <c r="J13" s="302"/>
      <c r="K13" s="302"/>
      <c r="L13" s="302"/>
      <c r="M13" s="302"/>
      <c r="N13" s="302"/>
      <c r="O13" s="302"/>
      <c r="P13" s="1"/>
    </row>
    <row r="14" spans="2:16" ht="17.25" customHeight="1" x14ac:dyDescent="0.2">
      <c r="B14" s="1"/>
      <c r="C14" s="284"/>
      <c r="D14" s="284"/>
      <c r="E14" s="284"/>
      <c r="F14" s="284"/>
      <c r="G14" s="284"/>
      <c r="H14" s="284"/>
      <c r="I14" s="1"/>
      <c r="J14" s="302"/>
      <c r="K14" s="302"/>
      <c r="L14" s="302"/>
      <c r="M14" s="302"/>
      <c r="N14" s="302"/>
      <c r="O14" s="302"/>
      <c r="P14" s="1"/>
    </row>
    <row r="15" spans="2:16" ht="17.25" customHeight="1" x14ac:dyDescent="0.2">
      <c r="B15" s="1"/>
      <c r="C15" s="284"/>
      <c r="D15" s="284"/>
      <c r="E15" s="284"/>
      <c r="F15" s="284"/>
      <c r="G15" s="284"/>
      <c r="H15" s="284"/>
      <c r="I15" s="1"/>
      <c r="J15" s="302"/>
      <c r="K15" s="302"/>
      <c r="L15" s="302"/>
      <c r="M15" s="302"/>
      <c r="N15" s="302"/>
      <c r="O15" s="302"/>
      <c r="P15" s="1"/>
    </row>
    <row r="16" spans="2:16" ht="17.25" customHeight="1" x14ac:dyDescent="0.2">
      <c r="B16" s="1"/>
      <c r="C16" s="284"/>
      <c r="D16" s="284"/>
      <c r="E16" s="284"/>
      <c r="F16" s="284"/>
      <c r="G16" s="284"/>
      <c r="H16" s="284"/>
      <c r="I16" s="1"/>
      <c r="J16" s="302"/>
      <c r="K16" s="302"/>
      <c r="L16" s="302"/>
      <c r="M16" s="302"/>
      <c r="N16" s="302"/>
      <c r="O16" s="302"/>
      <c r="P16" s="1"/>
    </row>
    <row r="17" spans="2:16" ht="17.25" customHeight="1" x14ac:dyDescent="0.2">
      <c r="B17" s="1"/>
      <c r="C17" s="284"/>
      <c r="D17" s="284"/>
      <c r="E17" s="284"/>
      <c r="F17" s="284"/>
      <c r="G17" s="284"/>
      <c r="H17" s="284"/>
      <c r="I17" s="1"/>
      <c r="J17" s="302"/>
      <c r="K17" s="302"/>
      <c r="L17" s="302"/>
      <c r="M17" s="302"/>
      <c r="N17" s="302"/>
      <c r="O17" s="302"/>
      <c r="P17" s="1"/>
    </row>
    <row r="18" spans="2:16" ht="17.25" customHeight="1" x14ac:dyDescent="0.2">
      <c r="B18" s="1"/>
      <c r="C18" s="284"/>
      <c r="D18" s="284"/>
      <c r="E18" s="284"/>
      <c r="F18" s="284"/>
      <c r="G18" s="284"/>
      <c r="H18" s="284"/>
      <c r="I18" s="1"/>
      <c r="J18" s="302"/>
      <c r="K18" s="302"/>
      <c r="L18" s="302"/>
      <c r="M18" s="302"/>
      <c r="N18" s="302"/>
      <c r="O18" s="302"/>
      <c r="P18" s="1"/>
    </row>
    <row r="19" spans="2:16" x14ac:dyDescent="0.2">
      <c r="B19" s="1"/>
      <c r="C19" s="1"/>
      <c r="D19" s="1"/>
      <c r="E19" s="1"/>
      <c r="F19" s="1"/>
      <c r="G19" s="1"/>
      <c r="H19" s="1"/>
      <c r="I19" s="1"/>
      <c r="J19" s="302"/>
      <c r="K19" s="302"/>
      <c r="L19" s="302"/>
      <c r="M19" s="302"/>
      <c r="N19" s="302"/>
      <c r="O19" s="302"/>
      <c r="P19" s="1"/>
    </row>
    <row r="20" spans="2:16" ht="67.5" customHeight="1" x14ac:dyDescent="0.2">
      <c r="B20" s="1"/>
      <c r="C20" s="284" t="s">
        <v>105</v>
      </c>
      <c r="D20" s="298"/>
      <c r="E20" s="298"/>
      <c r="F20" s="298"/>
      <c r="G20" s="298"/>
      <c r="H20" s="298"/>
      <c r="I20" s="1"/>
      <c r="J20" s="302"/>
      <c r="K20" s="302"/>
      <c r="L20" s="302"/>
      <c r="M20" s="302"/>
      <c r="N20" s="302"/>
      <c r="O20" s="302"/>
      <c r="P20" s="1"/>
    </row>
    <row r="21" spans="2:16" x14ac:dyDescent="0.2">
      <c r="B21" s="1"/>
      <c r="C21" s="1"/>
      <c r="D21" s="1"/>
      <c r="E21" s="1"/>
      <c r="F21" s="1"/>
      <c r="G21" s="1"/>
      <c r="H21" s="1"/>
      <c r="I21" s="1"/>
      <c r="J21" s="302"/>
      <c r="K21" s="302"/>
      <c r="L21" s="302"/>
      <c r="M21" s="302"/>
      <c r="N21" s="302"/>
      <c r="O21" s="302"/>
      <c r="P21" s="1"/>
    </row>
    <row r="22" spans="2:16" ht="131.25" customHeight="1" x14ac:dyDescent="0.2">
      <c r="B22" s="1"/>
      <c r="C22" s="284" t="s">
        <v>106</v>
      </c>
      <c r="D22" s="298"/>
      <c r="E22" s="298"/>
      <c r="F22" s="298"/>
      <c r="G22" s="298"/>
      <c r="H22" s="298"/>
      <c r="I22" s="1"/>
      <c r="J22" s="302"/>
      <c r="K22" s="302"/>
      <c r="L22" s="302"/>
      <c r="M22" s="302"/>
      <c r="N22" s="302"/>
      <c r="O22" s="302"/>
      <c r="P22" s="1"/>
    </row>
    <row r="23" spans="2:16" x14ac:dyDescent="0.2">
      <c r="B23" s="1"/>
      <c r="C23" s="1"/>
      <c r="D23" s="1"/>
      <c r="E23" s="1"/>
      <c r="F23" s="1"/>
      <c r="G23" s="1"/>
      <c r="H23" s="1"/>
      <c r="I23" s="1"/>
      <c r="J23" s="1"/>
      <c r="K23" s="1"/>
      <c r="L23" s="1"/>
      <c r="M23" s="1"/>
      <c r="N23" s="1"/>
      <c r="O23" s="1"/>
      <c r="P23" s="1"/>
    </row>
    <row r="24" spans="2:16" ht="111" customHeight="1" x14ac:dyDescent="0.2">
      <c r="B24" s="1"/>
      <c r="C24" s="284" t="s">
        <v>107</v>
      </c>
      <c r="D24" s="284"/>
      <c r="E24" s="284"/>
      <c r="F24" s="284"/>
      <c r="G24" s="284"/>
      <c r="H24" s="284"/>
      <c r="I24" s="1"/>
      <c r="J24" s="284" t="s">
        <v>108</v>
      </c>
      <c r="K24" s="284"/>
      <c r="L24" s="284"/>
      <c r="M24" s="284"/>
      <c r="N24" s="284"/>
      <c r="O24" s="284"/>
      <c r="P24" s="1"/>
    </row>
    <row r="25" spans="2:16" ht="13.5" thickBot="1" x14ac:dyDescent="0.25">
      <c r="B25" s="1"/>
      <c r="C25" s="284"/>
      <c r="D25" s="284"/>
      <c r="E25" s="284"/>
      <c r="F25" s="284"/>
      <c r="G25" s="284"/>
      <c r="H25" s="284"/>
      <c r="I25" s="1"/>
      <c r="J25" s="1"/>
      <c r="K25" s="1"/>
      <c r="L25" s="1"/>
      <c r="M25" s="1"/>
      <c r="N25" s="1"/>
      <c r="O25" s="1"/>
      <c r="P25" s="1"/>
    </row>
    <row r="26" spans="2:16" ht="12.75" customHeight="1" x14ac:dyDescent="0.2">
      <c r="B26" s="1"/>
      <c r="C26" s="284"/>
      <c r="D26" s="284"/>
      <c r="E26" s="284"/>
      <c r="F26" s="284"/>
      <c r="G26" s="284"/>
      <c r="H26" s="284"/>
      <c r="I26" s="1"/>
      <c r="J26" s="309" t="s">
        <v>109</v>
      </c>
      <c r="K26" s="310"/>
      <c r="L26" s="310"/>
      <c r="M26" s="310"/>
      <c r="N26" s="310"/>
      <c r="O26" s="311"/>
      <c r="P26" s="1"/>
    </row>
    <row r="27" spans="2:16" x14ac:dyDescent="0.2">
      <c r="B27" s="1"/>
      <c r="C27" s="284"/>
      <c r="D27" s="284"/>
      <c r="E27" s="284"/>
      <c r="F27" s="284"/>
      <c r="G27" s="284"/>
      <c r="H27" s="284"/>
      <c r="I27" s="1"/>
      <c r="J27" s="312"/>
      <c r="K27" s="313"/>
      <c r="L27" s="313"/>
      <c r="M27" s="313"/>
      <c r="N27" s="313"/>
      <c r="O27" s="314"/>
      <c r="P27" s="1"/>
    </row>
    <row r="28" spans="2:16" x14ac:dyDescent="0.2">
      <c r="B28" s="1"/>
      <c r="C28" s="284"/>
      <c r="D28" s="284"/>
      <c r="E28" s="284"/>
      <c r="F28" s="284"/>
      <c r="G28" s="284"/>
      <c r="H28" s="284"/>
      <c r="I28" s="1"/>
      <c r="J28" s="306" t="s">
        <v>110</v>
      </c>
      <c r="K28" s="307"/>
      <c r="L28" s="307"/>
      <c r="M28" s="307"/>
      <c r="N28" s="307"/>
      <c r="O28" s="308"/>
      <c r="P28" s="1"/>
    </row>
    <row r="29" spans="2:16" ht="13.5" thickBot="1" x14ac:dyDescent="0.25">
      <c r="B29" s="1"/>
      <c r="C29" s="284"/>
      <c r="D29" s="284"/>
      <c r="E29" s="284"/>
      <c r="F29" s="284"/>
      <c r="G29" s="284"/>
      <c r="H29" s="284"/>
      <c r="I29" s="1"/>
      <c r="J29" s="303" t="s">
        <v>111</v>
      </c>
      <c r="K29" s="304"/>
      <c r="L29" s="304"/>
      <c r="M29" s="304"/>
      <c r="N29" s="304"/>
      <c r="O29" s="305"/>
      <c r="P29" s="1"/>
    </row>
    <row r="30" spans="2:16" ht="16.5" customHeight="1" x14ac:dyDescent="0.2">
      <c r="B30" s="1"/>
      <c r="C30" s="284"/>
      <c r="D30" s="284"/>
      <c r="E30" s="284"/>
      <c r="F30" s="284"/>
      <c r="G30" s="284"/>
      <c r="H30" s="284"/>
      <c r="I30" s="1"/>
      <c r="J30" s="1"/>
      <c r="K30" s="1"/>
      <c r="L30" s="1"/>
      <c r="M30" s="1"/>
      <c r="N30" s="1"/>
      <c r="O30" s="1"/>
      <c r="P30" s="1"/>
    </row>
    <row r="31" spans="2:16" ht="13.5" thickBot="1" x14ac:dyDescent="0.25">
      <c r="B31" s="1"/>
      <c r="C31" s="1"/>
      <c r="D31" s="1"/>
      <c r="E31" s="1"/>
      <c r="F31" s="1"/>
      <c r="G31" s="1"/>
      <c r="H31" s="1"/>
      <c r="I31" s="1"/>
      <c r="J31" s="283" t="s">
        <v>121</v>
      </c>
      <c r="K31" s="283"/>
      <c r="L31" s="283"/>
      <c r="M31" s="283"/>
      <c r="N31" s="283"/>
      <c r="O31" s="283"/>
      <c r="P31" s="1"/>
    </row>
    <row r="32" spans="2:16" ht="15" customHeight="1" x14ac:dyDescent="0.2">
      <c r="B32" s="1"/>
      <c r="C32" s="284" t="s">
        <v>112</v>
      </c>
      <c r="D32" s="284"/>
      <c r="E32" s="284"/>
      <c r="F32" s="284"/>
      <c r="G32" s="284"/>
      <c r="H32" s="284"/>
      <c r="I32" s="1"/>
      <c r="J32" s="276" t="s">
        <v>113</v>
      </c>
      <c r="K32" s="277"/>
      <c r="L32" s="285" t="s">
        <v>114</v>
      </c>
      <c r="M32" s="285"/>
      <c r="N32" s="287" t="s">
        <v>115</v>
      </c>
      <c r="O32" s="288"/>
      <c r="P32" s="1"/>
    </row>
    <row r="33" spans="2:16" x14ac:dyDescent="0.2">
      <c r="B33" s="1"/>
      <c r="C33" s="284"/>
      <c r="D33" s="284"/>
      <c r="E33" s="284"/>
      <c r="F33" s="284"/>
      <c r="G33" s="284"/>
      <c r="H33" s="284"/>
      <c r="I33" s="1"/>
      <c r="J33" s="278"/>
      <c r="K33" s="279"/>
      <c r="L33" s="286"/>
      <c r="M33" s="286"/>
      <c r="N33" s="289"/>
      <c r="O33" s="290"/>
      <c r="P33" s="1"/>
    </row>
    <row r="34" spans="2:16" x14ac:dyDescent="0.2">
      <c r="B34" s="1"/>
      <c r="C34" s="284"/>
      <c r="D34" s="284"/>
      <c r="E34" s="284"/>
      <c r="F34" s="284"/>
      <c r="G34" s="284"/>
      <c r="H34" s="284"/>
      <c r="I34" s="1"/>
      <c r="J34" s="278"/>
      <c r="K34" s="279"/>
      <c r="L34" s="291" t="s">
        <v>116</v>
      </c>
      <c r="M34" s="291" t="s">
        <v>117</v>
      </c>
      <c r="N34" s="291" t="s">
        <v>116</v>
      </c>
      <c r="O34" s="292" t="s">
        <v>117</v>
      </c>
      <c r="P34" s="1"/>
    </row>
    <row r="35" spans="2:16" ht="12.75" customHeight="1" x14ac:dyDescent="0.2">
      <c r="B35" s="1"/>
      <c r="C35" s="284"/>
      <c r="D35" s="284"/>
      <c r="E35" s="284"/>
      <c r="F35" s="284"/>
      <c r="G35" s="284"/>
      <c r="H35" s="284"/>
      <c r="I35" s="1"/>
      <c r="J35" s="280"/>
      <c r="K35" s="281"/>
      <c r="L35" s="291"/>
      <c r="M35" s="291" t="s">
        <v>117</v>
      </c>
      <c r="N35" s="291"/>
      <c r="O35" s="292" t="s">
        <v>117</v>
      </c>
      <c r="P35" s="1"/>
    </row>
    <row r="36" spans="2:16" x14ac:dyDescent="0.2">
      <c r="B36" s="1"/>
      <c r="C36" s="284"/>
      <c r="D36" s="284"/>
      <c r="E36" s="284"/>
      <c r="F36" s="284"/>
      <c r="G36" s="284"/>
      <c r="H36" s="284"/>
      <c r="I36" s="1"/>
      <c r="J36" s="270" t="s">
        <v>118</v>
      </c>
      <c r="K36" s="271"/>
      <c r="L36" s="268">
        <v>7</v>
      </c>
      <c r="M36" s="268">
        <v>5</v>
      </c>
      <c r="N36" s="282">
        <v>6</v>
      </c>
      <c r="O36" s="267">
        <v>5</v>
      </c>
      <c r="P36" s="1"/>
    </row>
    <row r="37" spans="2:16" x14ac:dyDescent="0.2">
      <c r="B37" s="1"/>
      <c r="C37" s="284"/>
      <c r="D37" s="284"/>
      <c r="E37" s="284"/>
      <c r="F37" s="284"/>
      <c r="G37" s="284"/>
      <c r="H37" s="284"/>
      <c r="I37" s="1"/>
      <c r="J37" s="274"/>
      <c r="K37" s="275"/>
      <c r="L37" s="268"/>
      <c r="M37" s="268"/>
      <c r="N37" s="282"/>
      <c r="O37" s="267"/>
      <c r="P37" s="1"/>
    </row>
    <row r="38" spans="2:16" x14ac:dyDescent="0.2">
      <c r="B38" s="1"/>
      <c r="C38" s="284"/>
      <c r="D38" s="284"/>
      <c r="E38" s="284"/>
      <c r="F38" s="284"/>
      <c r="G38" s="284"/>
      <c r="H38" s="284"/>
      <c r="I38" s="1"/>
      <c r="J38" s="270" t="s">
        <v>119</v>
      </c>
      <c r="K38" s="271"/>
      <c r="L38" s="268">
        <v>10</v>
      </c>
      <c r="M38" s="268">
        <v>6</v>
      </c>
      <c r="N38" s="282">
        <v>8</v>
      </c>
      <c r="O38" s="267">
        <v>6</v>
      </c>
      <c r="P38" s="1"/>
    </row>
    <row r="39" spans="2:16" x14ac:dyDescent="0.2">
      <c r="B39" s="1"/>
      <c r="C39" s="284"/>
      <c r="D39" s="284"/>
      <c r="E39" s="284"/>
      <c r="F39" s="284"/>
      <c r="G39" s="284"/>
      <c r="H39" s="284"/>
      <c r="I39" s="1"/>
      <c r="J39" s="274"/>
      <c r="K39" s="275"/>
      <c r="L39" s="268"/>
      <c r="M39" s="268"/>
      <c r="N39" s="282"/>
      <c r="O39" s="267"/>
      <c r="P39" s="1"/>
    </row>
    <row r="40" spans="2:16" x14ac:dyDescent="0.2">
      <c r="B40" s="1"/>
      <c r="C40" s="284"/>
      <c r="D40" s="284"/>
      <c r="E40" s="284"/>
      <c r="F40" s="284"/>
      <c r="G40" s="284"/>
      <c r="H40" s="284"/>
      <c r="I40" s="1"/>
      <c r="J40" s="270" t="s">
        <v>120</v>
      </c>
      <c r="K40" s="271"/>
      <c r="L40" s="268">
        <v>20</v>
      </c>
      <c r="M40" s="268">
        <v>15</v>
      </c>
      <c r="N40" s="282">
        <v>18</v>
      </c>
      <c r="O40" s="267">
        <v>10</v>
      </c>
      <c r="P40" s="1"/>
    </row>
    <row r="41" spans="2:16" ht="13.5" thickBot="1" x14ac:dyDescent="0.25">
      <c r="B41" s="1"/>
      <c r="C41" s="284"/>
      <c r="D41" s="284"/>
      <c r="E41" s="284"/>
      <c r="F41" s="284"/>
      <c r="G41" s="284"/>
      <c r="H41" s="284"/>
      <c r="I41" s="1"/>
      <c r="J41" s="272"/>
      <c r="K41" s="273"/>
      <c r="L41" s="269"/>
      <c r="M41" s="269"/>
      <c r="N41" s="293"/>
      <c r="O41" s="294"/>
      <c r="P41" s="1"/>
    </row>
    <row r="42" spans="2:16" x14ac:dyDescent="0.2">
      <c r="B42" s="1"/>
      <c r="C42" s="1"/>
      <c r="D42" s="1"/>
      <c r="E42" s="1"/>
      <c r="F42" s="1"/>
      <c r="G42" s="1"/>
      <c r="H42" s="1"/>
      <c r="I42" s="1"/>
      <c r="J42" s="1"/>
      <c r="K42" s="1"/>
      <c r="L42" s="1"/>
      <c r="M42" s="1"/>
      <c r="N42" s="1"/>
      <c r="O42" s="1"/>
      <c r="P42" s="1"/>
    </row>
  </sheetData>
  <mergeCells count="40">
    <mergeCell ref="C3:H3"/>
    <mergeCell ref="J3:O3"/>
    <mergeCell ref="C4:H4"/>
    <mergeCell ref="J4:O4"/>
    <mergeCell ref="C24:H30"/>
    <mergeCell ref="J5:O5"/>
    <mergeCell ref="C6:H6"/>
    <mergeCell ref="J6:O9"/>
    <mergeCell ref="C8:H18"/>
    <mergeCell ref="J11:O22"/>
    <mergeCell ref="C20:H20"/>
    <mergeCell ref="C22:H22"/>
    <mergeCell ref="J29:O29"/>
    <mergeCell ref="J28:O28"/>
    <mergeCell ref="J26:O27"/>
    <mergeCell ref="J24:O24"/>
    <mergeCell ref="J32:K35"/>
    <mergeCell ref="N36:N37"/>
    <mergeCell ref="J31:O31"/>
    <mergeCell ref="C32:H41"/>
    <mergeCell ref="L32:M33"/>
    <mergeCell ref="N32:O33"/>
    <mergeCell ref="L34:L35"/>
    <mergeCell ref="M34:M35"/>
    <mergeCell ref="N34:N35"/>
    <mergeCell ref="O34:O35"/>
    <mergeCell ref="L36:L37"/>
    <mergeCell ref="M36:M37"/>
    <mergeCell ref="M40:M41"/>
    <mergeCell ref="N40:N41"/>
    <mergeCell ref="O40:O41"/>
    <mergeCell ref="L38:L39"/>
    <mergeCell ref="O36:O37"/>
    <mergeCell ref="O38:O39"/>
    <mergeCell ref="L40:L41"/>
    <mergeCell ref="J40:K41"/>
    <mergeCell ref="J38:K39"/>
    <mergeCell ref="J36:K37"/>
    <mergeCell ref="M38:M39"/>
    <mergeCell ref="N38:N39"/>
  </mergeCells>
  <phoneticPr fontId="0" type="noConversion"/>
  <pageMargins left="0.75" right="0.75" top="1" bottom="1" header="0.5" footer="0.5"/>
  <pageSetup paperSize="9" scale="7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Prospetto di calcolo</vt:lpstr>
      <vt:lpstr>Nota informativa</vt:lpstr>
      <vt:lpstr>'Prospetto di calcolo'!Area_stampa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fbortot</dc:creator>
  <cp:lastModifiedBy>@©</cp:lastModifiedBy>
  <cp:lastPrinted>2014-01-07T06:37:27Z</cp:lastPrinted>
  <dcterms:created xsi:type="dcterms:W3CDTF">2004-12-10T11:40:21Z</dcterms:created>
  <dcterms:modified xsi:type="dcterms:W3CDTF">2015-12-12T07:19:52Z</dcterms:modified>
</cp:coreProperties>
</file>