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cuola\itg_sttan\ebook\sicurezza\"/>
    </mc:Choice>
  </mc:AlternateContent>
  <bookViews>
    <workbookView xWindow="0" yWindow="0" windowWidth="20490" windowHeight="7380"/>
  </bookViews>
  <sheets>
    <sheet name="Valutazione dei rischi cantiere" sheetId="9" r:id="rId1"/>
    <sheet name="Tabella correlazione parametri" sheetId="10" r:id="rId2"/>
  </sheets>
  <definedNames>
    <definedName name="_xlnm._FilterDatabase" localSheetId="0" hidden="1">'Valutazione dei rischi cantiere'!#REF!</definedName>
    <definedName name="_xlnm.Print_Area" localSheetId="1">'Tabella correlazione parametri'!$A$1:$E$83</definedName>
    <definedName name="_xlnm.Print_Area" localSheetId="0">'Valutazione dei rischi cantiere'!$B$4:$T$101</definedName>
    <definedName name="TWA" localSheetId="0">'Valutazione dei rischi cantiere'!#REF!</definedName>
    <definedName name="TWA">#REF!</definedName>
  </definedNames>
  <calcPr calcId="162913"/>
</workbook>
</file>

<file path=xl/calcChain.xml><?xml version="1.0" encoding="utf-8"?>
<calcChain xmlns="http://schemas.openxmlformats.org/spreadsheetml/2006/main">
  <c r="O31" i="9" l="1"/>
  <c r="AQ9" i="9"/>
  <c r="BB56" i="9"/>
  <c r="BB57" i="9" s="1"/>
  <c r="BB58" i="9" s="1"/>
  <c r="BB59" i="9" s="1"/>
  <c r="BB60" i="9" s="1"/>
  <c r="BB61" i="9" s="1"/>
  <c r="BB62" i="9" s="1"/>
  <c r="BB63" i="9" s="1"/>
  <c r="BB64" i="9" s="1"/>
  <c r="BB65" i="9" s="1"/>
  <c r="BN55" i="9"/>
  <c r="BN56" i="9" s="1"/>
  <c r="BN57" i="9" s="1"/>
  <c r="BN58" i="9" s="1"/>
  <c r="BN59" i="9" s="1"/>
  <c r="BN60" i="9" s="1"/>
  <c r="BN61" i="9" s="1"/>
  <c r="BN62" i="9" s="1"/>
  <c r="BN63" i="9" s="1"/>
  <c r="BN64" i="9" s="1"/>
  <c r="BN65" i="9" s="1"/>
  <c r="BN66" i="9" s="1"/>
  <c r="BN67" i="9" s="1"/>
  <c r="BN68" i="9" s="1"/>
  <c r="BN69" i="9" s="1"/>
  <c r="BN70" i="9" s="1"/>
  <c r="BN71" i="9" s="1"/>
  <c r="BN72" i="9" s="1"/>
  <c r="BN73" i="9" s="1"/>
  <c r="BN74" i="9" s="1"/>
  <c r="BN75" i="9" s="1"/>
  <c r="BN76" i="9" s="1"/>
  <c r="BN77" i="9" s="1"/>
  <c r="BL55" i="9"/>
  <c r="BL56" i="9" s="1"/>
  <c r="BL57" i="9" s="1"/>
  <c r="BL58" i="9" s="1"/>
  <c r="BL59" i="9" s="1"/>
  <c r="BL60" i="9" s="1"/>
  <c r="BL61" i="9" s="1"/>
  <c r="BL62" i="9" s="1"/>
  <c r="BL63" i="9" s="1"/>
  <c r="BL64" i="9" s="1"/>
  <c r="BL65" i="9" s="1"/>
  <c r="BL66" i="9" s="1"/>
  <c r="BJ55" i="9"/>
  <c r="BJ56" i="9" s="1"/>
  <c r="BJ57" i="9" s="1"/>
  <c r="BJ58" i="9" s="1"/>
  <c r="BJ59" i="9" s="1"/>
  <c r="BJ60" i="9" s="1"/>
  <c r="BJ61" i="9" s="1"/>
  <c r="BJ62" i="9" s="1"/>
  <c r="BJ63" i="9" s="1"/>
  <c r="BJ64" i="9" s="1"/>
  <c r="BJ65" i="9" s="1"/>
  <c r="BJ66" i="9" s="1"/>
  <c r="BJ67" i="9" s="1"/>
  <c r="BJ68" i="9" s="1"/>
  <c r="BJ69" i="9" s="1"/>
  <c r="BJ70" i="9" s="1"/>
  <c r="BJ71" i="9" s="1"/>
  <c r="BJ72" i="9" s="1"/>
  <c r="BJ73" i="9" s="1"/>
  <c r="BJ74" i="9" s="1"/>
  <c r="BJ75" i="9" s="1"/>
  <c r="BJ76" i="9" s="1"/>
  <c r="BJ77" i="9" s="1"/>
  <c r="BH55" i="9"/>
  <c r="BH56" i="9" s="1"/>
  <c r="BH57" i="9" s="1"/>
  <c r="BH58" i="9" s="1"/>
  <c r="BH59" i="9" s="1"/>
  <c r="BH60" i="9" s="1"/>
  <c r="BH61" i="9" s="1"/>
  <c r="BH62" i="9" s="1"/>
  <c r="BH63" i="9" s="1"/>
  <c r="BH64" i="9" s="1"/>
  <c r="BH65" i="9" s="1"/>
  <c r="BH66" i="9" s="1"/>
  <c r="BH67" i="9" s="1"/>
  <c r="BH68" i="9" s="1"/>
  <c r="BH69" i="9" s="1"/>
  <c r="BH70" i="9" s="1"/>
  <c r="BH71" i="9" s="1"/>
  <c r="BH72" i="9" s="1"/>
  <c r="BH73" i="9" s="1"/>
  <c r="BH74" i="9" s="1"/>
  <c r="BH75" i="9" s="1"/>
  <c r="BH76" i="9" s="1"/>
  <c r="BH77" i="9" s="1"/>
  <c r="BH78" i="9" s="1"/>
  <c r="BI78" i="9" s="1"/>
  <c r="BE55" i="9"/>
  <c r="BE56" i="9" s="1"/>
  <c r="BE57" i="9" s="1"/>
  <c r="BE58" i="9" s="1"/>
  <c r="BE59" i="9" s="1"/>
  <c r="BE60" i="9" s="1"/>
  <c r="BE61" i="9" s="1"/>
  <c r="BE62" i="9" s="1"/>
  <c r="BE63" i="9" s="1"/>
  <c r="BE64" i="9" s="1"/>
  <c r="BE65" i="9" s="1"/>
  <c r="BE66" i="9" s="1"/>
  <c r="BE67" i="9" s="1"/>
  <c r="BE68" i="9" s="1"/>
  <c r="BE69" i="9" s="1"/>
  <c r="BE70" i="9" s="1"/>
  <c r="BE71" i="9" s="1"/>
  <c r="BE72" i="9" s="1"/>
  <c r="BE73" i="9" s="1"/>
  <c r="BE74" i="9" s="1"/>
  <c r="BE75" i="9" s="1"/>
  <c r="BE76" i="9" s="1"/>
  <c r="BE77" i="9" s="1"/>
  <c r="BB55" i="9"/>
  <c r="AY55" i="9"/>
  <c r="AY56" i="9" s="1"/>
  <c r="AY57" i="9" s="1"/>
  <c r="AY58" i="9" s="1"/>
  <c r="AY59" i="9" s="1"/>
  <c r="AY60" i="9" s="1"/>
  <c r="AY61" i="9" s="1"/>
  <c r="AY62" i="9" s="1"/>
  <c r="AY63" i="9" s="1"/>
  <c r="AY64" i="9" s="1"/>
  <c r="AY65" i="9" s="1"/>
  <c r="AY66" i="9" s="1"/>
  <c r="AY67" i="9" s="1"/>
  <c r="AY68" i="9" s="1"/>
  <c r="BN6" i="9"/>
  <c r="BN7" i="9" s="1"/>
  <c r="BN8" i="9" s="1"/>
  <c r="BN9" i="9" s="1"/>
  <c r="BN10" i="9" s="1"/>
  <c r="BN11" i="9" s="1"/>
  <c r="BN12" i="9" s="1"/>
  <c r="BN13" i="9" s="1"/>
  <c r="BN14" i="9" s="1"/>
  <c r="BN15" i="9" s="1"/>
  <c r="BN16" i="9" s="1"/>
  <c r="BN17" i="9" s="1"/>
  <c r="BL6" i="9"/>
  <c r="BL7" i="9" s="1"/>
  <c r="BL8" i="9" s="1"/>
  <c r="BL9" i="9" s="1"/>
  <c r="BL10" i="9" s="1"/>
  <c r="BL11" i="9" s="1"/>
  <c r="BL12" i="9" s="1"/>
  <c r="BL13" i="9" s="1"/>
  <c r="BL14" i="9" s="1"/>
  <c r="BJ6" i="9"/>
  <c r="BJ7" i="9" s="1"/>
  <c r="BJ8" i="9" s="1"/>
  <c r="BJ9" i="9" s="1"/>
  <c r="BJ10" i="9" s="1"/>
  <c r="BJ11" i="9" s="1"/>
  <c r="BJ12" i="9" s="1"/>
  <c r="BJ13" i="9" s="1"/>
  <c r="BH6" i="9"/>
  <c r="BH7" i="9"/>
  <c r="BH8" i="9" s="1"/>
  <c r="BH9" i="9" s="1"/>
  <c r="BH10" i="9" s="1"/>
  <c r="BH11" i="9" s="1"/>
  <c r="BH12" i="9" s="1"/>
  <c r="BH13" i="9" s="1"/>
  <c r="BH14" i="9" s="1"/>
  <c r="BE6" i="9"/>
  <c r="BE7" i="9" s="1"/>
  <c r="BE8" i="9" s="1"/>
  <c r="BE9" i="9" s="1"/>
  <c r="BE10" i="9" s="1"/>
  <c r="BE11" i="9" s="1"/>
  <c r="BE12" i="9" s="1"/>
  <c r="BE13" i="9" s="1"/>
  <c r="BE14" i="9" s="1"/>
  <c r="BE15" i="9" s="1"/>
  <c r="BE16" i="9" s="1"/>
  <c r="BE17" i="9" s="1"/>
  <c r="BE18" i="9" s="1"/>
  <c r="BE19" i="9" s="1"/>
  <c r="BE20" i="9" s="1"/>
  <c r="BE21" i="9" s="1"/>
  <c r="BE22" i="9" s="1"/>
  <c r="BE23" i="9" s="1"/>
  <c r="BE24" i="9" s="1"/>
  <c r="BE25" i="9" s="1"/>
  <c r="BE26" i="9" s="1"/>
  <c r="BE27" i="9" s="1"/>
  <c r="BE28" i="9" s="1"/>
  <c r="BB6" i="9"/>
  <c r="BB7" i="9"/>
  <c r="BB8" i="9" s="1"/>
  <c r="BB9" i="9" s="1"/>
  <c r="AY6" i="9"/>
  <c r="AY7" i="9" s="1"/>
  <c r="AY8" i="9" s="1"/>
  <c r="AY9" i="9" s="1"/>
  <c r="AY10" i="9" s="1"/>
  <c r="AY11" i="9" s="1"/>
  <c r="Q99" i="9"/>
  <c r="Q94" i="9"/>
  <c r="G80" i="9"/>
  <c r="AN81" i="9"/>
  <c r="O80" i="9"/>
  <c r="AQ58" i="9" s="1"/>
  <c r="I80" i="9"/>
  <c r="Q68" i="9"/>
  <c r="E80" i="9"/>
  <c r="Q62" i="9"/>
  <c r="C80" i="9"/>
  <c r="AR60" i="9"/>
  <c r="AZ51" i="9" s="1"/>
  <c r="AN32" i="9"/>
  <c r="AR11" i="9"/>
  <c r="AR14" i="9"/>
  <c r="Q50" i="9"/>
  <c r="I31" i="9"/>
  <c r="Q45" i="9"/>
  <c r="G31" i="9"/>
  <c r="Q19" i="9"/>
  <c r="E31" i="9"/>
  <c r="Q13" i="9"/>
  <c r="C31" i="9" s="1"/>
  <c r="K31" i="9" s="1"/>
  <c r="AM7" i="9" s="1"/>
  <c r="BH15" i="9"/>
  <c r="BH16" i="9" s="1"/>
  <c r="BH17" i="9" s="1"/>
  <c r="BH18" i="9" s="1"/>
  <c r="BH19" i="9" s="1"/>
  <c r="BH20" i="9" s="1"/>
  <c r="BH21" i="9" s="1"/>
  <c r="BH22" i="9" s="1"/>
  <c r="BH23" i="9" s="1"/>
  <c r="BH24" i="9" s="1"/>
  <c r="BH25" i="9" s="1"/>
  <c r="BH26" i="9" s="1"/>
  <c r="BH27" i="9" s="1"/>
  <c r="BH28" i="9" s="1"/>
  <c r="BH29" i="9" s="1"/>
  <c r="BI29" i="9" s="1"/>
  <c r="AY12" i="9"/>
  <c r="AY13" i="9"/>
  <c r="BL15" i="9"/>
  <c r="BL16" i="9" s="1"/>
  <c r="BL17" i="9" s="1"/>
  <c r="BJ14" i="9"/>
  <c r="BJ15" i="9" s="1"/>
  <c r="BJ16" i="9" s="1"/>
  <c r="BJ17" i="9" s="1"/>
  <c r="BJ18" i="9" s="1"/>
  <c r="BJ19" i="9" s="1"/>
  <c r="BJ20" i="9" s="1"/>
  <c r="BJ21" i="9" s="1"/>
  <c r="BJ22" i="9" s="1"/>
  <c r="BJ23" i="9" s="1"/>
  <c r="BJ24" i="9" s="1"/>
  <c r="BJ25" i="9" s="1"/>
  <c r="BJ26" i="9" s="1"/>
  <c r="BJ27" i="9" s="1"/>
  <c r="BJ28" i="9" s="1"/>
  <c r="BB66" i="9"/>
  <c r="BB67" i="9" s="1"/>
  <c r="BB68" i="9"/>
  <c r="BB69" i="9" s="1"/>
  <c r="BB70" i="9" s="1"/>
  <c r="BB71" i="9" s="1"/>
  <c r="BL67" i="9"/>
  <c r="BL68" i="9" s="1"/>
  <c r="BL69" i="9"/>
  <c r="BL70" i="9" s="1"/>
  <c r="BL71" i="9" s="1"/>
  <c r="BL72" i="9" s="1"/>
  <c r="BL73" i="9" s="1"/>
  <c r="BL74" i="9" s="1"/>
  <c r="BL75" i="9" s="1"/>
  <c r="BL76" i="9" s="1"/>
  <c r="BL77" i="9" s="1"/>
  <c r="BN18" i="9"/>
  <c r="BN19" i="9" s="1"/>
  <c r="BN20" i="9" s="1"/>
  <c r="BN21" i="9" s="1"/>
  <c r="BN22" i="9" s="1"/>
  <c r="K80" i="9"/>
  <c r="AM56" i="9"/>
  <c r="C82" i="9"/>
  <c r="O33" i="9"/>
  <c r="AZ2" i="9"/>
  <c r="AZ11" i="9"/>
  <c r="AS71" i="9"/>
  <c r="AR63" i="9"/>
  <c r="O83" i="9"/>
  <c r="O82" i="9"/>
  <c r="H33" i="9"/>
  <c r="BC2" i="9"/>
  <c r="O34" i="9"/>
  <c r="C33" i="9"/>
  <c r="AS22" i="9"/>
  <c r="AT11" i="9"/>
  <c r="AT12" i="9"/>
  <c r="AZ61" i="9"/>
  <c r="AZ63" i="9"/>
  <c r="AK64" i="9"/>
  <c r="AL64" i="9" s="1"/>
  <c r="AZ7" i="9"/>
  <c r="AZ9" i="9"/>
  <c r="AZ6" i="9"/>
  <c r="AZ12" i="9"/>
  <c r="AZ8" i="9"/>
  <c r="AZ10" i="9"/>
  <c r="BC51" i="9"/>
  <c r="AT60" i="9"/>
  <c r="AT61" i="9" s="1"/>
  <c r="AU71" i="9"/>
  <c r="H82" i="9"/>
  <c r="AU22" i="9"/>
  <c r="BC6" i="9"/>
  <c r="BC8" i="9"/>
  <c r="BC7" i="9"/>
  <c r="BC55" i="9"/>
  <c r="BC69" i="9"/>
  <c r="BC58" i="9"/>
  <c r="BC63" i="9"/>
  <c r="BC68" i="9"/>
  <c r="D82" i="9"/>
  <c r="AS24" i="9"/>
  <c r="AU24" i="9" s="1"/>
  <c r="F33" i="9" s="1"/>
  <c r="BM2" i="9"/>
  <c r="BM6" i="9" s="1"/>
  <c r="BO2" i="9"/>
  <c r="BO10" i="9" s="1"/>
  <c r="BM12" i="9"/>
  <c r="BM10" i="9"/>
  <c r="BM14" i="9"/>
  <c r="BM7" i="9"/>
  <c r="BM15" i="9"/>
  <c r="BO8" i="9"/>
  <c r="BO13" i="9"/>
  <c r="BO9" i="9"/>
  <c r="BO20" i="9"/>
  <c r="BO18" i="9"/>
  <c r="BO6" i="9"/>
  <c r="BO14" i="9"/>
  <c r="BO7" i="9"/>
  <c r="BO19" i="9"/>
  <c r="AK17" i="9" l="1"/>
  <c r="AL17" i="9" s="1"/>
  <c r="AK19" i="9"/>
  <c r="AL19" i="9" s="1"/>
  <c r="AK15" i="9"/>
  <c r="AL15" i="9" s="1"/>
  <c r="AK16" i="9"/>
  <c r="AL16" i="9" s="1"/>
  <c r="AK18" i="9"/>
  <c r="AL18" i="9" s="1"/>
  <c r="AY69" i="9"/>
  <c r="AY70" i="9" s="1"/>
  <c r="AZ68" i="9"/>
  <c r="BC71" i="9"/>
  <c r="BB72" i="9"/>
  <c r="BB73" i="9" s="1"/>
  <c r="BB74" i="9" s="1"/>
  <c r="BB75" i="9" s="1"/>
  <c r="BB76" i="9" s="1"/>
  <c r="BB77" i="9" s="1"/>
  <c r="BO22" i="9"/>
  <c r="BN23" i="9"/>
  <c r="BN24" i="9" s="1"/>
  <c r="BN25" i="9" s="1"/>
  <c r="BL18" i="9"/>
  <c r="BL19" i="9" s="1"/>
  <c r="BM17" i="9"/>
  <c r="AY14" i="9"/>
  <c r="AZ13" i="9"/>
  <c r="AZ56" i="9"/>
  <c r="AZ64" i="9"/>
  <c r="AZ57" i="9"/>
  <c r="AZ65" i="9"/>
  <c r="AZ58" i="9"/>
  <c r="AZ66" i="9"/>
  <c r="AZ59" i="9"/>
  <c r="AZ67" i="9"/>
  <c r="BB10" i="9"/>
  <c r="BC9" i="9"/>
  <c r="BI2" i="9"/>
  <c r="D33" i="9"/>
  <c r="AS75" i="9"/>
  <c r="AS73" i="9"/>
  <c r="BC59" i="9"/>
  <c r="BC73" i="9"/>
  <c r="BC74" i="9"/>
  <c r="BC60" i="9"/>
  <c r="BC57" i="9"/>
  <c r="BC62" i="9"/>
  <c r="BC67" i="9"/>
  <c r="BC65" i="9"/>
  <c r="BC56" i="9"/>
  <c r="BC70" i="9"/>
  <c r="BC61" i="9"/>
  <c r="BC75" i="9"/>
  <c r="BO21" i="9"/>
  <c r="BO24" i="9"/>
  <c r="BO17" i="9"/>
  <c r="BO15" i="9"/>
  <c r="BO23" i="9"/>
  <c r="BO11" i="9"/>
  <c r="BO16" i="9"/>
  <c r="BO12" i="9"/>
  <c r="BM9" i="9"/>
  <c r="BM18" i="9"/>
  <c r="BM11" i="9"/>
  <c r="BM13" i="9"/>
  <c r="BM16" i="9"/>
  <c r="BM8" i="9"/>
  <c r="AS26" i="9"/>
  <c r="BI51" i="9"/>
  <c r="BC77" i="9"/>
  <c r="BC72" i="9"/>
  <c r="BC76" i="9"/>
  <c r="BC66" i="9"/>
  <c r="BC64" i="9"/>
  <c r="AZ55" i="9"/>
  <c r="AZ62" i="9"/>
  <c r="AZ69" i="9"/>
  <c r="AZ60" i="9"/>
  <c r="AK65" i="9"/>
  <c r="AL65" i="9" s="1"/>
  <c r="AL69" i="9" s="1"/>
  <c r="AK66" i="9"/>
  <c r="AL66" i="9" s="1"/>
  <c r="AK68" i="9"/>
  <c r="AL68" i="9" s="1"/>
  <c r="AK67" i="9"/>
  <c r="AL67" i="9" s="1"/>
  <c r="AL20" i="9" l="1"/>
  <c r="M31" i="9"/>
  <c r="AK74" i="9"/>
  <c r="AL74" i="9" s="1"/>
  <c r="M80" i="9"/>
  <c r="AK75" i="9"/>
  <c r="AL75" i="9" s="1"/>
  <c r="AO58" i="9"/>
  <c r="BI74" i="9"/>
  <c r="BI60" i="9"/>
  <c r="BI69" i="9"/>
  <c r="BI59" i="9"/>
  <c r="BI68" i="9"/>
  <c r="BI77" i="9"/>
  <c r="BI71" i="9"/>
  <c r="BI73" i="9"/>
  <c r="BI63" i="9"/>
  <c r="BI72" i="9"/>
  <c r="BI55" i="9"/>
  <c r="BI67" i="9"/>
  <c r="BI66" i="9"/>
  <c r="BI61" i="9"/>
  <c r="BI64" i="9"/>
  <c r="BI56" i="9"/>
  <c r="BI57" i="9"/>
  <c r="BI58" i="9"/>
  <c r="BI76" i="9"/>
  <c r="BI75" i="9"/>
  <c r="BI62" i="9"/>
  <c r="BI70" i="9"/>
  <c r="BI65" i="9"/>
  <c r="BM51" i="9"/>
  <c r="AU73" i="9"/>
  <c r="BN26" i="9"/>
  <c r="BO25" i="9"/>
  <c r="AY71" i="9"/>
  <c r="AZ70" i="9"/>
  <c r="AU26" i="9"/>
  <c r="BK2" i="9"/>
  <c r="AU75" i="9"/>
  <c r="BK51" i="9"/>
  <c r="BI9" i="9"/>
  <c r="BI13" i="9"/>
  <c r="BI8" i="9"/>
  <c r="BI15" i="9"/>
  <c r="BI12" i="9"/>
  <c r="BI18" i="9"/>
  <c r="BI10" i="9"/>
  <c r="BI26" i="9"/>
  <c r="BI14" i="9"/>
  <c r="BI16" i="9"/>
  <c r="BI25" i="9"/>
  <c r="BI7" i="9"/>
  <c r="BI21" i="9"/>
  <c r="BI20" i="9"/>
  <c r="BI28" i="9"/>
  <c r="BI27" i="9"/>
  <c r="BI22" i="9"/>
  <c r="BI6" i="9"/>
  <c r="BI11" i="9"/>
  <c r="BI17" i="9"/>
  <c r="BI24" i="9"/>
  <c r="BI19" i="9"/>
  <c r="BI23" i="9"/>
  <c r="BB11" i="9"/>
  <c r="BC10" i="9"/>
  <c r="AZ14" i="9"/>
  <c r="AY15" i="9"/>
  <c r="BM19" i="9"/>
  <c r="BL20" i="9"/>
  <c r="AK26" i="9" l="1"/>
  <c r="AL26" i="9" s="1"/>
  <c r="AK25" i="9"/>
  <c r="AL25" i="9" s="1"/>
  <c r="AL27" i="9" s="1"/>
  <c r="AP9" i="9" s="1"/>
  <c r="AR7" i="9" s="1"/>
  <c r="BF2" i="9" s="1"/>
  <c r="AO9" i="9"/>
  <c r="BL21" i="9"/>
  <c r="BM20" i="9"/>
  <c r="AZ15" i="9"/>
  <c r="AY16" i="9"/>
  <c r="BO51" i="9"/>
  <c r="F82" i="9"/>
  <c r="BB12" i="9"/>
  <c r="BC11" i="9"/>
  <c r="BK65" i="9"/>
  <c r="BK74" i="9"/>
  <c r="BK60" i="9"/>
  <c r="BK55" i="9"/>
  <c r="BK73" i="9"/>
  <c r="BK59" i="9"/>
  <c r="BK68" i="9"/>
  <c r="BK62" i="9"/>
  <c r="BK61" i="9"/>
  <c r="BK70" i="9"/>
  <c r="BK56" i="9"/>
  <c r="BK64" i="9"/>
  <c r="BK58" i="9"/>
  <c r="BK67" i="9"/>
  <c r="BK76" i="9"/>
  <c r="BK57" i="9"/>
  <c r="BK66" i="9"/>
  <c r="BK75" i="9"/>
  <c r="BK69" i="9"/>
  <c r="BK71" i="9"/>
  <c r="BK77" i="9"/>
  <c r="BK63" i="9"/>
  <c r="BK72" i="9"/>
  <c r="BK8" i="9"/>
  <c r="BK7" i="9"/>
  <c r="BK9" i="9"/>
  <c r="BK12" i="9"/>
  <c r="BK17" i="9"/>
  <c r="BK27" i="9"/>
  <c r="BK6" i="9"/>
  <c r="BK16" i="9"/>
  <c r="BK20" i="9"/>
  <c r="BK28" i="9"/>
  <c r="BK22" i="9"/>
  <c r="BK26" i="9"/>
  <c r="BK10" i="9"/>
  <c r="BK15" i="9"/>
  <c r="BK11" i="9"/>
  <c r="BK18" i="9"/>
  <c r="BK25" i="9"/>
  <c r="BK13" i="9"/>
  <c r="BK14" i="9"/>
  <c r="BK19" i="9"/>
  <c r="BK23" i="9"/>
  <c r="BK21" i="9"/>
  <c r="BK24" i="9"/>
  <c r="AO32" i="9"/>
  <c r="O32" i="9" s="1"/>
  <c r="O35" i="9" s="1"/>
  <c r="AY72" i="9"/>
  <c r="AZ71" i="9"/>
  <c r="BO26" i="9"/>
  <c r="BN27" i="9"/>
  <c r="BM61" i="9"/>
  <c r="BM70" i="9"/>
  <c r="BM56" i="9"/>
  <c r="BM74" i="9"/>
  <c r="BM76" i="9"/>
  <c r="BM62" i="9"/>
  <c r="BM71" i="9"/>
  <c r="BM67" i="9"/>
  <c r="BM57" i="9"/>
  <c r="BM66" i="9"/>
  <c r="BM75" i="9"/>
  <c r="BM68" i="9"/>
  <c r="BM77" i="9"/>
  <c r="BM63" i="9"/>
  <c r="BM65" i="9"/>
  <c r="BM60" i="9"/>
  <c r="BM69" i="9"/>
  <c r="BM55" i="9"/>
  <c r="BM72" i="9"/>
  <c r="BM64" i="9"/>
  <c r="BM73" i="9"/>
  <c r="BM59" i="9"/>
  <c r="BM58" i="9"/>
  <c r="AL76" i="9"/>
  <c r="AP58" i="9" s="1"/>
  <c r="AR56" i="9" s="1"/>
  <c r="BN28" i="9" l="1"/>
  <c r="BO28" i="9" s="1"/>
  <c r="BO27" i="9"/>
  <c r="BF12" i="9"/>
  <c r="BF14" i="9"/>
  <c r="BF15" i="9"/>
  <c r="BF10" i="9"/>
  <c r="BF26" i="9"/>
  <c r="BF17" i="9"/>
  <c r="BF13" i="9"/>
  <c r="BF20" i="9"/>
  <c r="BF28" i="9"/>
  <c r="BF8" i="9"/>
  <c r="BF22" i="9"/>
  <c r="BF25" i="9"/>
  <c r="BF24" i="9"/>
  <c r="BF27" i="9"/>
  <c r="BF6" i="9"/>
  <c r="BF23" i="9"/>
  <c r="BF18" i="9"/>
  <c r="BF11" i="9"/>
  <c r="BF21" i="9"/>
  <c r="BF16" i="9"/>
  <c r="BF9" i="9"/>
  <c r="BF19" i="9"/>
  <c r="BF7" i="9"/>
  <c r="AY17" i="9"/>
  <c r="AZ16" i="9"/>
  <c r="AO81" i="9"/>
  <c r="O81" i="9" s="1"/>
  <c r="O84" i="9" s="1"/>
  <c r="BF51" i="9"/>
  <c r="AY73" i="9"/>
  <c r="AZ72" i="9"/>
  <c r="BB13" i="9"/>
  <c r="BC12" i="9"/>
  <c r="BO59" i="9"/>
  <c r="BO68" i="9"/>
  <c r="BO77" i="9"/>
  <c r="BO63" i="9"/>
  <c r="BO67" i="9"/>
  <c r="BO76" i="9"/>
  <c r="BO62" i="9"/>
  <c r="BO56" i="9"/>
  <c r="BO71" i="9"/>
  <c r="BO57" i="9"/>
  <c r="BO66" i="9"/>
  <c r="BO58" i="9"/>
  <c r="BO75" i="9"/>
  <c r="BO61" i="9"/>
  <c r="BO70" i="9"/>
  <c r="BO65" i="9"/>
  <c r="BO60" i="9"/>
  <c r="BO69" i="9"/>
  <c r="BO55" i="9"/>
  <c r="BO74" i="9"/>
  <c r="BO64" i="9"/>
  <c r="BO73" i="9"/>
  <c r="BO72" i="9"/>
  <c r="BL22" i="9"/>
  <c r="BM21" i="9"/>
  <c r="BB14" i="9" l="1"/>
  <c r="BC13" i="9"/>
  <c r="AY74" i="9"/>
  <c r="AZ73" i="9"/>
  <c r="AZ17" i="9"/>
  <c r="AY18" i="9"/>
  <c r="BL23" i="9"/>
  <c r="BM22" i="9"/>
  <c r="BF70" i="9"/>
  <c r="BF63" i="9"/>
  <c r="BF76" i="9"/>
  <c r="BF62" i="9"/>
  <c r="BF77" i="9"/>
  <c r="BF68" i="9"/>
  <c r="BF67" i="9"/>
  <c r="BF55" i="9"/>
  <c r="BF65" i="9"/>
  <c r="BF75" i="9"/>
  <c r="BF73" i="9"/>
  <c r="BF56" i="9"/>
  <c r="BF58" i="9"/>
  <c r="BF69" i="9"/>
  <c r="BF60" i="9"/>
  <c r="BF71" i="9"/>
  <c r="BF61" i="9"/>
  <c r="BF66" i="9"/>
  <c r="BF57" i="9"/>
  <c r="BF72" i="9"/>
  <c r="BF59" i="9"/>
  <c r="BF74" i="9"/>
  <c r="BF64" i="9"/>
  <c r="AY19" i="9" l="1"/>
  <c r="AZ18" i="9"/>
  <c r="BL24" i="9"/>
  <c r="BM23" i="9"/>
  <c r="AY75" i="9"/>
  <c r="AZ74" i="9"/>
  <c r="BB15" i="9"/>
  <c r="BC14" i="9"/>
  <c r="BB16" i="9" l="1"/>
  <c r="BC15" i="9"/>
  <c r="AY76" i="9"/>
  <c r="AZ75" i="9"/>
  <c r="BL25" i="9"/>
  <c r="BM24" i="9"/>
  <c r="AZ19" i="9"/>
  <c r="AY20" i="9"/>
  <c r="AZ20" i="9" l="1"/>
  <c r="AY21" i="9"/>
  <c r="BL26" i="9"/>
  <c r="BM25" i="9"/>
  <c r="AY77" i="9"/>
  <c r="AZ76" i="9"/>
  <c r="BC16" i="9"/>
  <c r="BB17" i="9"/>
  <c r="AY22" i="9" l="1"/>
  <c r="AZ21" i="9"/>
  <c r="BB18" i="9"/>
  <c r="BC17" i="9"/>
  <c r="AY78" i="9"/>
  <c r="AZ78" i="9" s="1"/>
  <c r="AZ77" i="9"/>
  <c r="BL27" i="9"/>
  <c r="BM26" i="9"/>
  <c r="BM27" i="9" l="1"/>
  <c r="BL28" i="9"/>
  <c r="BM28" i="9" s="1"/>
  <c r="BC18" i="9"/>
  <c r="BB19" i="9"/>
  <c r="AZ22" i="9"/>
  <c r="AY23" i="9"/>
  <c r="AZ23" i="9" l="1"/>
  <c r="AY24" i="9"/>
  <c r="BB20" i="9"/>
  <c r="BC19" i="9"/>
  <c r="AY25" i="9" l="1"/>
  <c r="AZ24" i="9"/>
  <c r="BB21" i="9"/>
  <c r="BC20" i="9"/>
  <c r="BB22" i="9" l="1"/>
  <c r="BC21" i="9"/>
  <c r="AY26" i="9"/>
  <c r="AZ25" i="9"/>
  <c r="AY27" i="9" l="1"/>
  <c r="AZ26" i="9"/>
  <c r="BC22" i="9"/>
  <c r="BB23" i="9"/>
  <c r="BB24" i="9" l="1"/>
  <c r="BC23" i="9"/>
  <c r="AZ27" i="9"/>
  <c r="AY28" i="9"/>
  <c r="AZ28" i="9" l="1"/>
  <c r="AY29" i="9"/>
  <c r="AZ29" i="9" s="1"/>
  <c r="BC24" i="9"/>
  <c r="BB25" i="9"/>
  <c r="BB26" i="9" l="1"/>
  <c r="BC25" i="9"/>
  <c r="BB27" i="9" l="1"/>
  <c r="BC26" i="9"/>
  <c r="BB28" i="9" l="1"/>
  <c r="BC28" i="9" s="1"/>
  <c r="BC27" i="9"/>
</calcChain>
</file>

<file path=xl/comments1.xml><?xml version="1.0" encoding="utf-8"?>
<comments xmlns="http://schemas.openxmlformats.org/spreadsheetml/2006/main">
  <authors>
    <author>inail</author>
  </authors>
  <commentList>
    <comment ref="B4" authorId="0" shapeId="0">
      <text>
        <r>
          <rPr>
            <b/>
            <sz val="9"/>
            <color indexed="81"/>
            <rFont val="Tahoma"/>
            <family val="2"/>
          </rPr>
          <t>Inserire l'oggetto della lavorazione</t>
        </r>
        <r>
          <rPr>
            <sz val="9"/>
            <color indexed="81"/>
            <rFont val="Tahoma"/>
            <family val="2"/>
          </rPr>
          <t xml:space="preserve">
</t>
        </r>
      </text>
    </comment>
    <comment ref="O4" authorId="0" shapeId="0">
      <text>
        <r>
          <rPr>
            <b/>
            <sz val="9"/>
            <color indexed="81"/>
            <rFont val="Tahoma"/>
            <family val="2"/>
          </rPr>
          <t>Inserire il codice della fase lavorativa</t>
        </r>
        <r>
          <rPr>
            <sz val="9"/>
            <color indexed="81"/>
            <rFont val="Tahoma"/>
            <family val="2"/>
          </rPr>
          <t xml:space="preserve">
</t>
        </r>
      </text>
    </comment>
    <comment ref="B5" authorId="0" shapeId="0">
      <text>
        <r>
          <rPr>
            <b/>
            <sz val="9"/>
            <color indexed="81"/>
            <rFont val="Tahoma"/>
            <family val="2"/>
          </rPr>
          <t>Inserire l'oggetto della fase lavorativa</t>
        </r>
        <r>
          <rPr>
            <sz val="9"/>
            <color indexed="81"/>
            <rFont val="Tahoma"/>
            <family val="2"/>
          </rPr>
          <t xml:space="preserve">
</t>
        </r>
      </text>
    </comment>
    <comment ref="Q5"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Q6"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7" authorId="0" shapeId="0">
      <text>
        <r>
          <rPr>
            <b/>
            <sz val="9"/>
            <color indexed="81"/>
            <rFont val="Tahoma"/>
            <family val="2"/>
          </rPr>
          <t>Inserire il Fattore di rischio</t>
        </r>
        <r>
          <rPr>
            <sz val="9"/>
            <color indexed="81"/>
            <rFont val="Tahoma"/>
            <family val="2"/>
          </rPr>
          <t xml:space="preserve">
</t>
        </r>
      </text>
    </comment>
    <comment ref="O7" authorId="0" shapeId="0">
      <text>
        <r>
          <rPr>
            <b/>
            <sz val="9"/>
            <color indexed="81"/>
            <rFont val="Tahoma"/>
            <family val="2"/>
          </rPr>
          <t>Inserire l'indice di attenzione I.A.</t>
        </r>
        <r>
          <rPr>
            <sz val="9"/>
            <color indexed="81"/>
            <rFont val="Tahoma"/>
            <family val="2"/>
          </rPr>
          <t xml:space="preserve">
</t>
        </r>
      </text>
    </comment>
    <comment ref="Q7"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8" authorId="0" shapeId="0">
      <text>
        <r>
          <rPr>
            <b/>
            <sz val="9"/>
            <color indexed="81"/>
            <rFont val="Tahoma"/>
            <family val="2"/>
          </rPr>
          <t>Inserire il Fattore di rischio</t>
        </r>
        <r>
          <rPr>
            <sz val="9"/>
            <color indexed="81"/>
            <rFont val="Tahoma"/>
            <family val="2"/>
          </rPr>
          <t xml:space="preserve">
</t>
        </r>
      </text>
    </comment>
    <comment ref="O8" authorId="0" shapeId="0">
      <text>
        <r>
          <rPr>
            <b/>
            <sz val="9"/>
            <color indexed="81"/>
            <rFont val="Tahoma"/>
            <family val="2"/>
          </rPr>
          <t>Inserire l'indice di attenzione I.A.</t>
        </r>
        <r>
          <rPr>
            <sz val="9"/>
            <color indexed="81"/>
            <rFont val="Tahoma"/>
            <family val="2"/>
          </rPr>
          <t xml:space="preserve">
</t>
        </r>
      </text>
    </comment>
    <comment ref="Q8"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9" authorId="0" shapeId="0">
      <text>
        <r>
          <rPr>
            <b/>
            <sz val="9"/>
            <color indexed="81"/>
            <rFont val="Tahoma"/>
            <family val="2"/>
          </rPr>
          <t>Inserire il Fattore di rischio</t>
        </r>
        <r>
          <rPr>
            <sz val="9"/>
            <color indexed="81"/>
            <rFont val="Tahoma"/>
            <family val="2"/>
          </rPr>
          <t xml:space="preserve">
</t>
        </r>
      </text>
    </comment>
    <comment ref="O9" authorId="0" shapeId="0">
      <text>
        <r>
          <rPr>
            <b/>
            <sz val="9"/>
            <color indexed="81"/>
            <rFont val="Tahoma"/>
            <family val="2"/>
          </rPr>
          <t>Inserire l'indice di attenzione I.A.</t>
        </r>
        <r>
          <rPr>
            <sz val="9"/>
            <color indexed="81"/>
            <rFont val="Tahoma"/>
            <family val="2"/>
          </rPr>
          <t xml:space="preserve">
</t>
        </r>
      </text>
    </comment>
    <comment ref="Q9"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10" authorId="0" shapeId="0">
      <text>
        <r>
          <rPr>
            <b/>
            <sz val="9"/>
            <color indexed="81"/>
            <rFont val="Tahoma"/>
            <family val="2"/>
          </rPr>
          <t>Inserire il Fattore di rischio</t>
        </r>
        <r>
          <rPr>
            <sz val="9"/>
            <color indexed="81"/>
            <rFont val="Tahoma"/>
            <family val="2"/>
          </rPr>
          <t xml:space="preserve">
</t>
        </r>
      </text>
    </comment>
    <comment ref="O10" authorId="0" shapeId="0">
      <text>
        <r>
          <rPr>
            <b/>
            <sz val="9"/>
            <color indexed="81"/>
            <rFont val="Tahoma"/>
            <family val="2"/>
          </rPr>
          <t>Inserire l'indice di attenzione I.A.</t>
        </r>
        <r>
          <rPr>
            <sz val="9"/>
            <color indexed="81"/>
            <rFont val="Tahoma"/>
            <family val="2"/>
          </rPr>
          <t xml:space="preserve">
</t>
        </r>
      </text>
    </comment>
    <comment ref="Q10"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11" authorId="0" shapeId="0">
      <text>
        <r>
          <rPr>
            <b/>
            <sz val="9"/>
            <color indexed="81"/>
            <rFont val="Tahoma"/>
            <family val="2"/>
          </rPr>
          <t>Inserire il Fattore di rischio</t>
        </r>
        <r>
          <rPr>
            <sz val="9"/>
            <color indexed="81"/>
            <rFont val="Tahoma"/>
            <family val="2"/>
          </rPr>
          <t xml:space="preserve">
</t>
        </r>
      </text>
    </comment>
    <comment ref="O11" authorId="0" shapeId="0">
      <text>
        <r>
          <rPr>
            <b/>
            <sz val="9"/>
            <color indexed="81"/>
            <rFont val="Tahoma"/>
            <family val="2"/>
          </rPr>
          <t>Inserire l'indice di attenzione I.A.</t>
        </r>
        <r>
          <rPr>
            <sz val="9"/>
            <color indexed="81"/>
            <rFont val="Tahoma"/>
            <family val="2"/>
          </rPr>
          <t xml:space="preserve">
</t>
        </r>
      </text>
    </comment>
    <comment ref="Q11"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12" authorId="0" shapeId="0">
      <text>
        <r>
          <rPr>
            <b/>
            <sz val="9"/>
            <color indexed="81"/>
            <rFont val="Tahoma"/>
            <family val="2"/>
          </rPr>
          <t>Inserire il Fattore di rischio</t>
        </r>
        <r>
          <rPr>
            <sz val="9"/>
            <color indexed="81"/>
            <rFont val="Tahoma"/>
            <family val="2"/>
          </rPr>
          <t xml:space="preserve">
</t>
        </r>
      </text>
    </comment>
    <comment ref="O12" authorId="0" shapeId="0">
      <text>
        <r>
          <rPr>
            <b/>
            <sz val="9"/>
            <color indexed="81"/>
            <rFont val="Tahoma"/>
            <family val="2"/>
          </rPr>
          <t>Inserire l'indice di attenzione I.A.</t>
        </r>
        <r>
          <rPr>
            <sz val="9"/>
            <color indexed="81"/>
            <rFont val="Tahoma"/>
            <family val="2"/>
          </rPr>
          <t xml:space="preserve">
</t>
        </r>
      </text>
    </comment>
    <comment ref="Q12"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13" authorId="0" shapeId="0">
      <text>
        <r>
          <rPr>
            <b/>
            <sz val="9"/>
            <color indexed="81"/>
            <rFont val="Tahoma"/>
            <family val="2"/>
          </rPr>
          <t>Inserire il Fattore di rischio</t>
        </r>
        <r>
          <rPr>
            <sz val="9"/>
            <color indexed="81"/>
            <rFont val="Tahoma"/>
            <family val="2"/>
          </rPr>
          <t xml:space="preserve">
</t>
        </r>
      </text>
    </comment>
    <comment ref="O13" authorId="0" shapeId="0">
      <text>
        <r>
          <rPr>
            <b/>
            <sz val="9"/>
            <color indexed="81"/>
            <rFont val="Tahoma"/>
            <family val="2"/>
          </rPr>
          <t>Inserire l'indice di attenzione I.A.</t>
        </r>
        <r>
          <rPr>
            <sz val="9"/>
            <color indexed="81"/>
            <rFont val="Tahoma"/>
            <family val="2"/>
          </rPr>
          <t xml:space="preserve">
</t>
        </r>
      </text>
    </comment>
    <comment ref="B14" authorId="0" shapeId="0">
      <text>
        <r>
          <rPr>
            <b/>
            <sz val="9"/>
            <color indexed="81"/>
            <rFont val="Tahoma"/>
            <family val="2"/>
          </rPr>
          <t>Inserire il Fattore di rischio</t>
        </r>
        <r>
          <rPr>
            <sz val="9"/>
            <color indexed="81"/>
            <rFont val="Tahoma"/>
            <family val="2"/>
          </rPr>
          <t xml:space="preserve">
</t>
        </r>
      </text>
    </comment>
    <comment ref="O14" authorId="0" shapeId="0">
      <text>
        <r>
          <rPr>
            <b/>
            <sz val="9"/>
            <color indexed="81"/>
            <rFont val="Tahoma"/>
            <family val="2"/>
          </rPr>
          <t>Inserire l'indice di attenzione I.A.</t>
        </r>
        <r>
          <rPr>
            <sz val="9"/>
            <color indexed="81"/>
            <rFont val="Tahoma"/>
            <family val="2"/>
          </rPr>
          <t xml:space="preserve">
</t>
        </r>
      </text>
    </comment>
    <comment ref="B15" authorId="0" shapeId="0">
      <text>
        <r>
          <rPr>
            <b/>
            <sz val="9"/>
            <color indexed="81"/>
            <rFont val="Tahoma"/>
            <family val="2"/>
          </rPr>
          <t>Inserire il Fattore di rischio</t>
        </r>
        <r>
          <rPr>
            <sz val="9"/>
            <color indexed="81"/>
            <rFont val="Tahoma"/>
            <family val="2"/>
          </rPr>
          <t xml:space="preserve">
</t>
        </r>
      </text>
    </comment>
    <comment ref="O15" authorId="0" shapeId="0">
      <text>
        <r>
          <rPr>
            <b/>
            <sz val="9"/>
            <color indexed="81"/>
            <rFont val="Tahoma"/>
            <family val="2"/>
          </rPr>
          <t>Inserire l'indice di attenzione I.A.</t>
        </r>
        <r>
          <rPr>
            <sz val="9"/>
            <color indexed="81"/>
            <rFont val="Tahoma"/>
            <family val="2"/>
          </rPr>
          <t xml:space="preserve">
</t>
        </r>
      </text>
    </comment>
    <comment ref="Q15" authorId="0" shapeId="0">
      <text>
        <r>
          <rPr>
            <b/>
            <sz val="9"/>
            <color indexed="81"/>
            <rFont val="Tahoma"/>
            <family val="2"/>
          </rPr>
          <t>Inserire il fattore incrementale relativo ai rischi aggiuntivi dovuti all'"Organizzazione"</t>
        </r>
        <r>
          <rPr>
            <sz val="9"/>
            <color indexed="81"/>
            <rFont val="Tahoma"/>
            <family val="2"/>
          </rPr>
          <t xml:space="preserve">
</t>
        </r>
      </text>
    </comment>
    <comment ref="B16" authorId="0" shapeId="0">
      <text>
        <r>
          <rPr>
            <b/>
            <sz val="9"/>
            <color indexed="81"/>
            <rFont val="Tahoma"/>
            <family val="2"/>
          </rPr>
          <t>Inserire il Fattore di rischio</t>
        </r>
        <r>
          <rPr>
            <sz val="9"/>
            <color indexed="81"/>
            <rFont val="Tahoma"/>
            <family val="2"/>
          </rPr>
          <t xml:space="preserve">
</t>
        </r>
      </text>
    </comment>
    <comment ref="O16" authorId="0" shapeId="0">
      <text>
        <r>
          <rPr>
            <b/>
            <sz val="9"/>
            <color indexed="81"/>
            <rFont val="Tahoma"/>
            <family val="2"/>
          </rPr>
          <t>Inserire l'indice di attenzione I.A.</t>
        </r>
        <r>
          <rPr>
            <sz val="9"/>
            <color indexed="81"/>
            <rFont val="Tahoma"/>
            <family val="2"/>
          </rPr>
          <t xml:space="preserve">
</t>
        </r>
      </text>
    </comment>
    <comment ref="Q16" authorId="0" shapeId="0">
      <text>
        <r>
          <rPr>
            <b/>
            <sz val="9"/>
            <color indexed="81"/>
            <rFont val="Tahoma"/>
            <family val="2"/>
          </rPr>
          <t>Inserire il fattore incrementale relativo ai rischi aggiuntivi dovuti all'"Organizzazione"</t>
        </r>
        <r>
          <rPr>
            <sz val="9"/>
            <color indexed="81"/>
            <rFont val="Tahoma"/>
            <family val="2"/>
          </rPr>
          <t xml:space="preserve">
</t>
        </r>
      </text>
    </comment>
    <comment ref="B17" authorId="0" shapeId="0">
      <text>
        <r>
          <rPr>
            <b/>
            <sz val="9"/>
            <color indexed="81"/>
            <rFont val="Tahoma"/>
            <family val="2"/>
          </rPr>
          <t>Inserire il Fattore di rischio</t>
        </r>
        <r>
          <rPr>
            <sz val="9"/>
            <color indexed="81"/>
            <rFont val="Tahoma"/>
            <family val="2"/>
          </rPr>
          <t xml:space="preserve">
</t>
        </r>
      </text>
    </comment>
    <comment ref="O17" authorId="0" shapeId="0">
      <text>
        <r>
          <rPr>
            <b/>
            <sz val="9"/>
            <color indexed="81"/>
            <rFont val="Tahoma"/>
            <family val="2"/>
          </rPr>
          <t>Inserire l'indice di attenzione I.A.</t>
        </r>
        <r>
          <rPr>
            <sz val="9"/>
            <color indexed="81"/>
            <rFont val="Tahoma"/>
            <family val="2"/>
          </rPr>
          <t xml:space="preserve">
</t>
        </r>
      </text>
    </comment>
    <comment ref="Q17" authorId="0" shapeId="0">
      <text>
        <r>
          <rPr>
            <b/>
            <sz val="9"/>
            <color indexed="81"/>
            <rFont val="Tahoma"/>
            <family val="2"/>
          </rPr>
          <t>Inserire il fattore incrementale relativo ai rischi aggiuntivi dovuti all'"Organizzazione"</t>
        </r>
        <r>
          <rPr>
            <sz val="9"/>
            <color indexed="81"/>
            <rFont val="Tahoma"/>
            <family val="2"/>
          </rPr>
          <t xml:space="preserve">
</t>
        </r>
      </text>
    </comment>
    <comment ref="B18" authorId="0" shapeId="0">
      <text>
        <r>
          <rPr>
            <b/>
            <sz val="9"/>
            <color indexed="81"/>
            <rFont val="Tahoma"/>
            <family val="2"/>
          </rPr>
          <t>Inserire il Fattore di rischio</t>
        </r>
        <r>
          <rPr>
            <sz val="9"/>
            <color indexed="81"/>
            <rFont val="Tahoma"/>
            <family val="2"/>
          </rPr>
          <t xml:space="preserve">
</t>
        </r>
      </text>
    </comment>
    <comment ref="O18" authorId="0" shapeId="0">
      <text>
        <r>
          <rPr>
            <b/>
            <sz val="9"/>
            <color indexed="81"/>
            <rFont val="Tahoma"/>
            <family val="2"/>
          </rPr>
          <t>Inserire l'indice di attenzione I.A.</t>
        </r>
        <r>
          <rPr>
            <sz val="9"/>
            <color indexed="81"/>
            <rFont val="Tahoma"/>
            <family val="2"/>
          </rPr>
          <t xml:space="preserve">
</t>
        </r>
      </text>
    </comment>
    <comment ref="Q18" authorId="0" shapeId="0">
      <text>
        <r>
          <rPr>
            <b/>
            <sz val="9"/>
            <color indexed="81"/>
            <rFont val="Tahoma"/>
            <family val="2"/>
          </rPr>
          <t>Inserire il fattore incrementale relativo ai rischi aggiuntivi dovuti all'"Organizzazione"</t>
        </r>
        <r>
          <rPr>
            <sz val="9"/>
            <color indexed="81"/>
            <rFont val="Tahoma"/>
            <family val="2"/>
          </rPr>
          <t xml:space="preserve">
</t>
        </r>
      </text>
    </comment>
    <comment ref="B19" authorId="0" shapeId="0">
      <text>
        <r>
          <rPr>
            <b/>
            <sz val="9"/>
            <color indexed="81"/>
            <rFont val="Tahoma"/>
            <family val="2"/>
          </rPr>
          <t>Inserire il Fattore di rischio</t>
        </r>
        <r>
          <rPr>
            <sz val="9"/>
            <color indexed="81"/>
            <rFont val="Tahoma"/>
            <family val="2"/>
          </rPr>
          <t xml:space="preserve">
</t>
        </r>
      </text>
    </comment>
    <comment ref="O19" authorId="0" shapeId="0">
      <text>
        <r>
          <rPr>
            <b/>
            <sz val="9"/>
            <color indexed="81"/>
            <rFont val="Tahoma"/>
            <family val="2"/>
          </rPr>
          <t>Inserire l'indice di attenzione I.A.</t>
        </r>
        <r>
          <rPr>
            <sz val="9"/>
            <color indexed="81"/>
            <rFont val="Tahoma"/>
            <family val="2"/>
          </rPr>
          <t xml:space="preserve">
</t>
        </r>
      </text>
    </comment>
    <comment ref="B20" authorId="0" shapeId="0">
      <text>
        <r>
          <rPr>
            <b/>
            <sz val="9"/>
            <color indexed="81"/>
            <rFont val="Tahoma"/>
            <family val="2"/>
          </rPr>
          <t>Inserire il Fattore di rischio</t>
        </r>
        <r>
          <rPr>
            <sz val="9"/>
            <color indexed="81"/>
            <rFont val="Tahoma"/>
            <family val="2"/>
          </rPr>
          <t xml:space="preserve">
</t>
        </r>
      </text>
    </comment>
    <comment ref="O20" authorId="0" shapeId="0">
      <text>
        <r>
          <rPr>
            <b/>
            <sz val="9"/>
            <color indexed="81"/>
            <rFont val="Tahoma"/>
            <family val="2"/>
          </rPr>
          <t>Inserire l'indice di attenzione I.A.</t>
        </r>
        <r>
          <rPr>
            <sz val="9"/>
            <color indexed="81"/>
            <rFont val="Tahoma"/>
            <family val="2"/>
          </rPr>
          <t xml:space="preserve">
</t>
        </r>
      </text>
    </comment>
    <comment ref="B21" authorId="0" shapeId="0">
      <text>
        <r>
          <rPr>
            <b/>
            <sz val="9"/>
            <color indexed="81"/>
            <rFont val="Tahoma"/>
            <family val="2"/>
          </rPr>
          <t>Inserire il Fattore di rischio</t>
        </r>
        <r>
          <rPr>
            <sz val="9"/>
            <color indexed="81"/>
            <rFont val="Tahoma"/>
            <family val="2"/>
          </rPr>
          <t xml:space="preserve">
</t>
        </r>
      </text>
    </comment>
    <comment ref="O21" authorId="0" shapeId="0">
      <text>
        <r>
          <rPr>
            <b/>
            <sz val="9"/>
            <color indexed="81"/>
            <rFont val="Tahoma"/>
            <family val="2"/>
          </rPr>
          <t>Inserire l'indice di attenzione I.A.</t>
        </r>
        <r>
          <rPr>
            <sz val="9"/>
            <color indexed="81"/>
            <rFont val="Tahoma"/>
            <family val="2"/>
          </rPr>
          <t xml:space="preserve">
</t>
        </r>
      </text>
    </comment>
    <comment ref="Q21"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22" authorId="0" shapeId="0">
      <text>
        <r>
          <rPr>
            <b/>
            <sz val="9"/>
            <color indexed="81"/>
            <rFont val="Tahoma"/>
            <family val="2"/>
          </rPr>
          <t>Inserire il Fattore di rischio</t>
        </r>
        <r>
          <rPr>
            <sz val="9"/>
            <color indexed="81"/>
            <rFont val="Tahoma"/>
            <family val="2"/>
          </rPr>
          <t xml:space="preserve">
</t>
        </r>
      </text>
    </comment>
    <comment ref="O22" authorId="0" shapeId="0">
      <text>
        <r>
          <rPr>
            <b/>
            <sz val="9"/>
            <color indexed="81"/>
            <rFont val="Tahoma"/>
            <family val="2"/>
          </rPr>
          <t>Inserire l'indice di attenzione I.A.</t>
        </r>
        <r>
          <rPr>
            <sz val="9"/>
            <color indexed="81"/>
            <rFont val="Tahoma"/>
            <family val="2"/>
          </rPr>
          <t xml:space="preserve">
</t>
        </r>
      </text>
    </comment>
    <comment ref="Q22"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23" authorId="0" shapeId="0">
      <text>
        <r>
          <rPr>
            <b/>
            <sz val="9"/>
            <color indexed="81"/>
            <rFont val="Tahoma"/>
            <family val="2"/>
          </rPr>
          <t>Inserire il Fattore di rischio</t>
        </r>
        <r>
          <rPr>
            <sz val="9"/>
            <color indexed="81"/>
            <rFont val="Tahoma"/>
            <family val="2"/>
          </rPr>
          <t xml:space="preserve">
</t>
        </r>
      </text>
    </comment>
    <comment ref="O23" authorId="0" shapeId="0">
      <text>
        <r>
          <rPr>
            <b/>
            <sz val="9"/>
            <color indexed="81"/>
            <rFont val="Tahoma"/>
            <family val="2"/>
          </rPr>
          <t>Inserire l'indice di attenzione I.A.</t>
        </r>
        <r>
          <rPr>
            <sz val="9"/>
            <color indexed="81"/>
            <rFont val="Tahoma"/>
            <family val="2"/>
          </rPr>
          <t xml:space="preserve">
</t>
        </r>
      </text>
    </comment>
    <comment ref="Q23"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24" authorId="0" shapeId="0">
      <text>
        <r>
          <rPr>
            <b/>
            <sz val="9"/>
            <color indexed="81"/>
            <rFont val="Tahoma"/>
            <family val="2"/>
          </rPr>
          <t>Inserire il Fattore di rischio</t>
        </r>
        <r>
          <rPr>
            <sz val="9"/>
            <color indexed="81"/>
            <rFont val="Tahoma"/>
            <family val="2"/>
          </rPr>
          <t xml:space="preserve">
</t>
        </r>
      </text>
    </comment>
    <comment ref="O24" authorId="0" shapeId="0">
      <text>
        <r>
          <rPr>
            <b/>
            <sz val="9"/>
            <color indexed="81"/>
            <rFont val="Tahoma"/>
            <family val="2"/>
          </rPr>
          <t>Inserire l'indice di attenzione I.A.</t>
        </r>
        <r>
          <rPr>
            <sz val="9"/>
            <color indexed="81"/>
            <rFont val="Tahoma"/>
            <family val="2"/>
          </rPr>
          <t xml:space="preserve">
</t>
        </r>
      </text>
    </comment>
    <comment ref="Q24"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25" authorId="0" shapeId="0">
      <text>
        <r>
          <rPr>
            <b/>
            <sz val="9"/>
            <color indexed="81"/>
            <rFont val="Tahoma"/>
            <family val="2"/>
          </rPr>
          <t>Inserire il Fattore di rischio</t>
        </r>
        <r>
          <rPr>
            <sz val="9"/>
            <color indexed="81"/>
            <rFont val="Tahoma"/>
            <family val="2"/>
          </rPr>
          <t xml:space="preserve">
</t>
        </r>
      </text>
    </comment>
    <comment ref="O25" authorId="0" shapeId="0">
      <text>
        <r>
          <rPr>
            <b/>
            <sz val="9"/>
            <color indexed="81"/>
            <rFont val="Tahoma"/>
            <family val="2"/>
          </rPr>
          <t>Inserire l'indice di attenzione I.A.</t>
        </r>
        <r>
          <rPr>
            <sz val="9"/>
            <color indexed="81"/>
            <rFont val="Tahoma"/>
            <family val="2"/>
          </rPr>
          <t xml:space="preserve">
</t>
        </r>
      </text>
    </comment>
    <comment ref="Q25"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26" authorId="0" shapeId="0">
      <text>
        <r>
          <rPr>
            <b/>
            <sz val="9"/>
            <color indexed="81"/>
            <rFont val="Tahoma"/>
            <family val="2"/>
          </rPr>
          <t>Inserire il Fattore di rischio</t>
        </r>
        <r>
          <rPr>
            <sz val="9"/>
            <color indexed="81"/>
            <rFont val="Tahoma"/>
            <family val="2"/>
          </rPr>
          <t xml:space="preserve">
</t>
        </r>
      </text>
    </comment>
    <comment ref="O26" authorId="0" shapeId="0">
      <text>
        <r>
          <rPr>
            <b/>
            <sz val="9"/>
            <color indexed="81"/>
            <rFont val="Tahoma"/>
            <family val="2"/>
          </rPr>
          <t>Inserire l'indice di attenzione I.A.</t>
        </r>
        <r>
          <rPr>
            <sz val="9"/>
            <color indexed="81"/>
            <rFont val="Tahoma"/>
            <family val="2"/>
          </rPr>
          <t xml:space="preserve">
</t>
        </r>
      </text>
    </comment>
    <comment ref="Q26"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27" authorId="0" shapeId="0">
      <text>
        <r>
          <rPr>
            <b/>
            <sz val="9"/>
            <color indexed="81"/>
            <rFont val="Tahoma"/>
            <family val="2"/>
          </rPr>
          <t>Inserire il Fattore di rischio</t>
        </r>
        <r>
          <rPr>
            <sz val="9"/>
            <color indexed="81"/>
            <rFont val="Tahoma"/>
            <family val="2"/>
          </rPr>
          <t xml:space="preserve">
</t>
        </r>
      </text>
    </comment>
    <comment ref="O27" authorId="0" shapeId="0">
      <text>
        <r>
          <rPr>
            <b/>
            <sz val="9"/>
            <color indexed="81"/>
            <rFont val="Tahoma"/>
            <family val="2"/>
          </rPr>
          <t>Inserire l'indice di attenzione I.A.</t>
        </r>
        <r>
          <rPr>
            <sz val="9"/>
            <color indexed="81"/>
            <rFont val="Tahoma"/>
            <family val="2"/>
          </rPr>
          <t xml:space="preserve">
</t>
        </r>
      </text>
    </comment>
    <comment ref="Q27"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28" authorId="0" shapeId="0">
      <text>
        <r>
          <rPr>
            <b/>
            <sz val="9"/>
            <color indexed="81"/>
            <rFont val="Tahoma"/>
            <family val="2"/>
          </rPr>
          <t>Inserire il Fattore di rischio</t>
        </r>
        <r>
          <rPr>
            <sz val="9"/>
            <color indexed="81"/>
            <rFont val="Tahoma"/>
            <family val="2"/>
          </rPr>
          <t xml:space="preserve">
</t>
        </r>
      </text>
    </comment>
    <comment ref="O28" authorId="0" shapeId="0">
      <text>
        <r>
          <rPr>
            <b/>
            <sz val="9"/>
            <color indexed="81"/>
            <rFont val="Tahoma"/>
            <family val="2"/>
          </rPr>
          <t>Inserire l'indice di attenzione I.A.</t>
        </r>
        <r>
          <rPr>
            <sz val="9"/>
            <color indexed="81"/>
            <rFont val="Tahoma"/>
            <family val="2"/>
          </rPr>
          <t xml:space="preserve">
</t>
        </r>
      </text>
    </comment>
    <comment ref="Q28"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29" authorId="0" shapeId="0">
      <text>
        <r>
          <rPr>
            <b/>
            <sz val="9"/>
            <color indexed="81"/>
            <rFont val="Tahoma"/>
            <family val="2"/>
          </rPr>
          <t>Inserire il Fattore di rischio</t>
        </r>
        <r>
          <rPr>
            <sz val="9"/>
            <color indexed="81"/>
            <rFont val="Tahoma"/>
            <family val="2"/>
          </rPr>
          <t xml:space="preserve">
</t>
        </r>
      </text>
    </comment>
    <comment ref="O29" authorId="0" shapeId="0">
      <text>
        <r>
          <rPr>
            <b/>
            <sz val="9"/>
            <color indexed="81"/>
            <rFont val="Tahoma"/>
            <family val="2"/>
          </rPr>
          <t>Inserire l'indice di attenzione I.A.</t>
        </r>
        <r>
          <rPr>
            <sz val="9"/>
            <color indexed="81"/>
            <rFont val="Tahoma"/>
            <family val="2"/>
          </rPr>
          <t xml:space="preserve">
</t>
        </r>
      </text>
    </comment>
    <comment ref="Q29"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30" authorId="0" shapeId="0">
      <text>
        <r>
          <rPr>
            <b/>
            <sz val="9"/>
            <color indexed="81"/>
            <rFont val="Tahoma"/>
            <family val="2"/>
          </rPr>
          <t>Inserire il Fattore di rischio</t>
        </r>
        <r>
          <rPr>
            <sz val="9"/>
            <color indexed="81"/>
            <rFont val="Tahoma"/>
            <family val="2"/>
          </rPr>
          <t xml:space="preserve">
</t>
        </r>
      </text>
    </comment>
    <comment ref="O30" authorId="0" shapeId="0">
      <text>
        <r>
          <rPr>
            <b/>
            <sz val="9"/>
            <color indexed="81"/>
            <rFont val="Tahoma"/>
            <family val="2"/>
          </rPr>
          <t>Inserire l'indice di attenzione I.A.</t>
        </r>
        <r>
          <rPr>
            <sz val="9"/>
            <color indexed="81"/>
            <rFont val="Tahoma"/>
            <family val="2"/>
          </rPr>
          <t xml:space="preserve">
</t>
        </r>
      </text>
    </comment>
    <comment ref="Q30"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31"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32"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33"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34"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35"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36"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37"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38"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39"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40"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41"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42"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43"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44"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47" authorId="0" shapeId="0">
      <text>
        <r>
          <rPr>
            <b/>
            <sz val="9"/>
            <color indexed="81"/>
            <rFont val="Tahoma"/>
            <family val="2"/>
          </rPr>
          <t>Inserire il fattore incrementale relativo ai rischi aggiuntivi dovuti alle "Interferenze"</t>
        </r>
        <r>
          <rPr>
            <sz val="9"/>
            <color indexed="81"/>
            <rFont val="Tahoma"/>
            <family val="2"/>
          </rPr>
          <t xml:space="preserve">
</t>
        </r>
      </text>
    </comment>
    <comment ref="Q48" authorId="0" shapeId="0">
      <text>
        <r>
          <rPr>
            <b/>
            <sz val="9"/>
            <color indexed="81"/>
            <rFont val="Tahoma"/>
            <family val="2"/>
          </rPr>
          <t>Inserire il fattore incrementale relativo ai rischi aggiuntivi dovuti alle "Interferenze"</t>
        </r>
        <r>
          <rPr>
            <sz val="9"/>
            <color indexed="81"/>
            <rFont val="Tahoma"/>
            <family val="2"/>
          </rPr>
          <t xml:space="preserve">
</t>
        </r>
      </text>
    </comment>
    <comment ref="Q49" authorId="0" shapeId="0">
      <text>
        <r>
          <rPr>
            <b/>
            <sz val="9"/>
            <color indexed="81"/>
            <rFont val="Tahoma"/>
            <family val="2"/>
          </rPr>
          <t>Inserire il fattore incrementale relativo ai rischi aggiuntivi dovuti alle "Interferenze"</t>
        </r>
        <r>
          <rPr>
            <sz val="9"/>
            <color indexed="81"/>
            <rFont val="Tahoma"/>
            <family val="2"/>
          </rPr>
          <t xml:space="preserve">
</t>
        </r>
      </text>
    </comment>
    <comment ref="B53" authorId="0" shapeId="0">
      <text>
        <r>
          <rPr>
            <b/>
            <sz val="9"/>
            <color indexed="81"/>
            <rFont val="Tahoma"/>
            <family val="2"/>
          </rPr>
          <t>Inserire l'oggetto della lavorazione</t>
        </r>
        <r>
          <rPr>
            <sz val="9"/>
            <color indexed="81"/>
            <rFont val="Tahoma"/>
            <family val="2"/>
          </rPr>
          <t xml:space="preserve">
</t>
        </r>
      </text>
    </comment>
    <comment ref="O53" authorId="0" shapeId="0">
      <text>
        <r>
          <rPr>
            <b/>
            <sz val="9"/>
            <color indexed="81"/>
            <rFont val="Tahoma"/>
            <family val="2"/>
          </rPr>
          <t>Inserire il codice della fase lavorativa</t>
        </r>
        <r>
          <rPr>
            <sz val="9"/>
            <color indexed="81"/>
            <rFont val="Tahoma"/>
            <family val="2"/>
          </rPr>
          <t xml:space="preserve">
</t>
        </r>
      </text>
    </comment>
    <comment ref="B54" authorId="0" shapeId="0">
      <text>
        <r>
          <rPr>
            <b/>
            <sz val="9"/>
            <color indexed="81"/>
            <rFont val="Tahoma"/>
            <family val="2"/>
          </rPr>
          <t>Inserire l'oggetto della fase lavorativa</t>
        </r>
        <r>
          <rPr>
            <sz val="9"/>
            <color indexed="81"/>
            <rFont val="Tahoma"/>
            <family val="2"/>
          </rPr>
          <t xml:space="preserve">
</t>
        </r>
      </text>
    </comment>
    <comment ref="Q54"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Q55"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56" authorId="0" shapeId="0">
      <text>
        <r>
          <rPr>
            <b/>
            <sz val="9"/>
            <color indexed="81"/>
            <rFont val="Tahoma"/>
            <family val="2"/>
          </rPr>
          <t>Inserire il Fattore di rischio</t>
        </r>
        <r>
          <rPr>
            <sz val="9"/>
            <color indexed="81"/>
            <rFont val="Tahoma"/>
            <family val="2"/>
          </rPr>
          <t xml:space="preserve">
</t>
        </r>
      </text>
    </comment>
    <comment ref="O56" authorId="0" shapeId="0">
      <text>
        <r>
          <rPr>
            <b/>
            <sz val="9"/>
            <color indexed="81"/>
            <rFont val="Tahoma"/>
            <family val="2"/>
          </rPr>
          <t>Inserire l'indice di attenzione I.A.</t>
        </r>
        <r>
          <rPr>
            <sz val="9"/>
            <color indexed="81"/>
            <rFont val="Tahoma"/>
            <family val="2"/>
          </rPr>
          <t xml:space="preserve">
</t>
        </r>
      </text>
    </comment>
    <comment ref="Q56"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57" authorId="0" shapeId="0">
      <text>
        <r>
          <rPr>
            <b/>
            <sz val="9"/>
            <color indexed="81"/>
            <rFont val="Tahoma"/>
            <family val="2"/>
          </rPr>
          <t>Inserire il Fattore di rischio</t>
        </r>
        <r>
          <rPr>
            <sz val="9"/>
            <color indexed="81"/>
            <rFont val="Tahoma"/>
            <family val="2"/>
          </rPr>
          <t xml:space="preserve">
</t>
        </r>
      </text>
    </comment>
    <comment ref="O57" authorId="0" shapeId="0">
      <text>
        <r>
          <rPr>
            <b/>
            <sz val="9"/>
            <color indexed="81"/>
            <rFont val="Tahoma"/>
            <family val="2"/>
          </rPr>
          <t>Inserire l'indice di attenzione I.A.</t>
        </r>
        <r>
          <rPr>
            <sz val="9"/>
            <color indexed="81"/>
            <rFont val="Tahoma"/>
            <family val="2"/>
          </rPr>
          <t xml:space="preserve">
</t>
        </r>
      </text>
    </comment>
    <comment ref="Q57"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58" authorId="0" shapeId="0">
      <text>
        <r>
          <rPr>
            <b/>
            <sz val="9"/>
            <color indexed="81"/>
            <rFont val="Tahoma"/>
            <family val="2"/>
          </rPr>
          <t>Inserire il Fattore di rischio</t>
        </r>
        <r>
          <rPr>
            <sz val="9"/>
            <color indexed="81"/>
            <rFont val="Tahoma"/>
            <family val="2"/>
          </rPr>
          <t xml:space="preserve">
</t>
        </r>
      </text>
    </comment>
    <comment ref="O58" authorId="0" shapeId="0">
      <text>
        <r>
          <rPr>
            <b/>
            <sz val="9"/>
            <color indexed="81"/>
            <rFont val="Tahoma"/>
            <family val="2"/>
          </rPr>
          <t>Inserire l'indice di attenzione I.A.</t>
        </r>
        <r>
          <rPr>
            <sz val="9"/>
            <color indexed="81"/>
            <rFont val="Tahoma"/>
            <family val="2"/>
          </rPr>
          <t xml:space="preserve">
</t>
        </r>
      </text>
    </comment>
    <comment ref="Q58"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59" authorId="0" shapeId="0">
      <text>
        <r>
          <rPr>
            <b/>
            <sz val="9"/>
            <color indexed="81"/>
            <rFont val="Tahoma"/>
            <family val="2"/>
          </rPr>
          <t>Inserire il Fattore di rischio</t>
        </r>
        <r>
          <rPr>
            <sz val="9"/>
            <color indexed="81"/>
            <rFont val="Tahoma"/>
            <family val="2"/>
          </rPr>
          <t xml:space="preserve">
</t>
        </r>
      </text>
    </comment>
    <comment ref="O59" authorId="0" shapeId="0">
      <text>
        <r>
          <rPr>
            <b/>
            <sz val="9"/>
            <color indexed="81"/>
            <rFont val="Tahoma"/>
            <family val="2"/>
          </rPr>
          <t>Inserire l'indice di attenzione I.A.</t>
        </r>
        <r>
          <rPr>
            <sz val="9"/>
            <color indexed="81"/>
            <rFont val="Tahoma"/>
            <family val="2"/>
          </rPr>
          <t xml:space="preserve">
</t>
        </r>
      </text>
    </comment>
    <comment ref="Q59"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60" authorId="0" shapeId="0">
      <text>
        <r>
          <rPr>
            <b/>
            <sz val="9"/>
            <color indexed="81"/>
            <rFont val="Tahoma"/>
            <family val="2"/>
          </rPr>
          <t>Inserire il Fattore di rischio</t>
        </r>
        <r>
          <rPr>
            <sz val="9"/>
            <color indexed="81"/>
            <rFont val="Tahoma"/>
            <family val="2"/>
          </rPr>
          <t xml:space="preserve">
</t>
        </r>
      </text>
    </comment>
    <comment ref="O60" authorId="0" shapeId="0">
      <text>
        <r>
          <rPr>
            <b/>
            <sz val="9"/>
            <color indexed="81"/>
            <rFont val="Tahoma"/>
            <family val="2"/>
          </rPr>
          <t>Inserire l'indice di attenzione I.A.</t>
        </r>
        <r>
          <rPr>
            <sz val="9"/>
            <color indexed="81"/>
            <rFont val="Tahoma"/>
            <family val="2"/>
          </rPr>
          <t xml:space="preserve">
</t>
        </r>
      </text>
    </comment>
    <comment ref="Q60"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61" authorId="0" shapeId="0">
      <text>
        <r>
          <rPr>
            <b/>
            <sz val="9"/>
            <color indexed="81"/>
            <rFont val="Tahoma"/>
            <family val="2"/>
          </rPr>
          <t>Inserire il Fattore di rischio</t>
        </r>
        <r>
          <rPr>
            <sz val="9"/>
            <color indexed="81"/>
            <rFont val="Tahoma"/>
            <family val="2"/>
          </rPr>
          <t xml:space="preserve">
</t>
        </r>
      </text>
    </comment>
    <comment ref="O61" authorId="0" shapeId="0">
      <text>
        <r>
          <rPr>
            <b/>
            <sz val="9"/>
            <color indexed="81"/>
            <rFont val="Tahoma"/>
            <family val="2"/>
          </rPr>
          <t>Inserire l'indice di attenzione I.A.</t>
        </r>
        <r>
          <rPr>
            <sz val="9"/>
            <color indexed="81"/>
            <rFont val="Tahoma"/>
            <family val="2"/>
          </rPr>
          <t xml:space="preserve">
</t>
        </r>
      </text>
    </comment>
    <comment ref="Q61" authorId="0" shapeId="0">
      <text>
        <r>
          <rPr>
            <b/>
            <sz val="9"/>
            <color indexed="81"/>
            <rFont val="Tahoma"/>
            <family val="2"/>
          </rPr>
          <t>Inserire il fattore incrementale relativo ai rischi aggiuntivi dovuti all'"Area di cantiere"</t>
        </r>
        <r>
          <rPr>
            <sz val="9"/>
            <color indexed="81"/>
            <rFont val="Tahoma"/>
            <family val="2"/>
          </rPr>
          <t xml:space="preserve">
</t>
        </r>
      </text>
    </comment>
    <comment ref="B62" authorId="0" shapeId="0">
      <text>
        <r>
          <rPr>
            <b/>
            <sz val="9"/>
            <color indexed="81"/>
            <rFont val="Tahoma"/>
            <family val="2"/>
          </rPr>
          <t>Inserire il Fattore di rischio</t>
        </r>
        <r>
          <rPr>
            <sz val="9"/>
            <color indexed="81"/>
            <rFont val="Tahoma"/>
            <family val="2"/>
          </rPr>
          <t xml:space="preserve">
</t>
        </r>
      </text>
    </comment>
    <comment ref="O62" authorId="0" shapeId="0">
      <text>
        <r>
          <rPr>
            <b/>
            <sz val="9"/>
            <color indexed="81"/>
            <rFont val="Tahoma"/>
            <family val="2"/>
          </rPr>
          <t>Inserire l'indice di attenzione I.A.</t>
        </r>
        <r>
          <rPr>
            <sz val="9"/>
            <color indexed="81"/>
            <rFont val="Tahoma"/>
            <family val="2"/>
          </rPr>
          <t xml:space="preserve">
</t>
        </r>
      </text>
    </comment>
    <comment ref="B63" authorId="0" shapeId="0">
      <text>
        <r>
          <rPr>
            <b/>
            <sz val="9"/>
            <color indexed="81"/>
            <rFont val="Tahoma"/>
            <family val="2"/>
          </rPr>
          <t>Inserire il Fattore di rischio</t>
        </r>
        <r>
          <rPr>
            <sz val="9"/>
            <color indexed="81"/>
            <rFont val="Tahoma"/>
            <family val="2"/>
          </rPr>
          <t xml:space="preserve">
</t>
        </r>
      </text>
    </comment>
    <comment ref="O63" authorId="0" shapeId="0">
      <text>
        <r>
          <rPr>
            <b/>
            <sz val="9"/>
            <color indexed="81"/>
            <rFont val="Tahoma"/>
            <family val="2"/>
          </rPr>
          <t>Inserire l'indice di attenzione I.A.</t>
        </r>
        <r>
          <rPr>
            <sz val="9"/>
            <color indexed="81"/>
            <rFont val="Tahoma"/>
            <family val="2"/>
          </rPr>
          <t xml:space="preserve">
</t>
        </r>
      </text>
    </comment>
    <comment ref="B64" authorId="0" shapeId="0">
      <text>
        <r>
          <rPr>
            <b/>
            <sz val="9"/>
            <color indexed="81"/>
            <rFont val="Tahoma"/>
            <family val="2"/>
          </rPr>
          <t>Inserire il Fattore di rischio</t>
        </r>
        <r>
          <rPr>
            <sz val="9"/>
            <color indexed="81"/>
            <rFont val="Tahoma"/>
            <family val="2"/>
          </rPr>
          <t xml:space="preserve">
</t>
        </r>
      </text>
    </comment>
    <comment ref="O64" authorId="0" shapeId="0">
      <text>
        <r>
          <rPr>
            <b/>
            <sz val="9"/>
            <color indexed="81"/>
            <rFont val="Tahoma"/>
            <family val="2"/>
          </rPr>
          <t>Inserire l'indice di attenzione I.A.</t>
        </r>
        <r>
          <rPr>
            <sz val="9"/>
            <color indexed="81"/>
            <rFont val="Tahoma"/>
            <family val="2"/>
          </rPr>
          <t xml:space="preserve">
</t>
        </r>
      </text>
    </comment>
    <comment ref="Q64" authorId="0" shapeId="0">
      <text>
        <r>
          <rPr>
            <b/>
            <sz val="9"/>
            <color indexed="81"/>
            <rFont val="Tahoma"/>
            <family val="2"/>
          </rPr>
          <t>Inserire il fattore incrementale relativo ai rischi aggiuntivi dovuti all'"Organizzazione"</t>
        </r>
        <r>
          <rPr>
            <sz val="9"/>
            <color indexed="81"/>
            <rFont val="Tahoma"/>
            <family val="2"/>
          </rPr>
          <t xml:space="preserve">
</t>
        </r>
      </text>
    </comment>
    <comment ref="B65" authorId="0" shapeId="0">
      <text>
        <r>
          <rPr>
            <b/>
            <sz val="9"/>
            <color indexed="81"/>
            <rFont val="Tahoma"/>
            <family val="2"/>
          </rPr>
          <t>Inserire il Fattore di rischio</t>
        </r>
        <r>
          <rPr>
            <sz val="9"/>
            <color indexed="81"/>
            <rFont val="Tahoma"/>
            <family val="2"/>
          </rPr>
          <t xml:space="preserve">
</t>
        </r>
      </text>
    </comment>
    <comment ref="O65" authorId="0" shapeId="0">
      <text>
        <r>
          <rPr>
            <b/>
            <sz val="9"/>
            <color indexed="81"/>
            <rFont val="Tahoma"/>
            <family val="2"/>
          </rPr>
          <t>Inserire l'indice di attenzione I.A.</t>
        </r>
        <r>
          <rPr>
            <sz val="9"/>
            <color indexed="81"/>
            <rFont val="Tahoma"/>
            <family val="2"/>
          </rPr>
          <t xml:space="preserve">
</t>
        </r>
      </text>
    </comment>
    <comment ref="Q65" authorId="0" shapeId="0">
      <text>
        <r>
          <rPr>
            <b/>
            <sz val="9"/>
            <color indexed="81"/>
            <rFont val="Tahoma"/>
            <family val="2"/>
          </rPr>
          <t>Inserire il fattore incrementale relativo ai rischi aggiuntivi dovuti all'"Organizzazione"</t>
        </r>
        <r>
          <rPr>
            <sz val="9"/>
            <color indexed="81"/>
            <rFont val="Tahoma"/>
            <family val="2"/>
          </rPr>
          <t xml:space="preserve">
</t>
        </r>
      </text>
    </comment>
    <comment ref="B66" authorId="0" shapeId="0">
      <text>
        <r>
          <rPr>
            <b/>
            <sz val="9"/>
            <color indexed="81"/>
            <rFont val="Tahoma"/>
            <family val="2"/>
          </rPr>
          <t>Inserire il Fattore di rischio</t>
        </r>
        <r>
          <rPr>
            <sz val="9"/>
            <color indexed="81"/>
            <rFont val="Tahoma"/>
            <family val="2"/>
          </rPr>
          <t xml:space="preserve">
</t>
        </r>
      </text>
    </comment>
    <comment ref="O66" authorId="0" shapeId="0">
      <text>
        <r>
          <rPr>
            <b/>
            <sz val="9"/>
            <color indexed="81"/>
            <rFont val="Tahoma"/>
            <family val="2"/>
          </rPr>
          <t>Inserire l'indice di attenzione I.A.</t>
        </r>
        <r>
          <rPr>
            <sz val="9"/>
            <color indexed="81"/>
            <rFont val="Tahoma"/>
            <family val="2"/>
          </rPr>
          <t xml:space="preserve">
</t>
        </r>
      </text>
    </comment>
    <comment ref="Q66" authorId="0" shapeId="0">
      <text>
        <r>
          <rPr>
            <b/>
            <sz val="9"/>
            <color indexed="81"/>
            <rFont val="Tahoma"/>
            <family val="2"/>
          </rPr>
          <t>Inserire il fattore incrementale relativo ai rischi aggiuntivi dovuti all'"Organizzazione"</t>
        </r>
        <r>
          <rPr>
            <sz val="9"/>
            <color indexed="81"/>
            <rFont val="Tahoma"/>
            <family val="2"/>
          </rPr>
          <t xml:space="preserve">
</t>
        </r>
      </text>
    </comment>
    <comment ref="B67" authorId="0" shapeId="0">
      <text>
        <r>
          <rPr>
            <b/>
            <sz val="9"/>
            <color indexed="81"/>
            <rFont val="Tahoma"/>
            <family val="2"/>
          </rPr>
          <t>Inserire il Fattore di rischio</t>
        </r>
        <r>
          <rPr>
            <sz val="9"/>
            <color indexed="81"/>
            <rFont val="Tahoma"/>
            <family val="2"/>
          </rPr>
          <t xml:space="preserve">
</t>
        </r>
      </text>
    </comment>
    <comment ref="O67" authorId="0" shapeId="0">
      <text>
        <r>
          <rPr>
            <b/>
            <sz val="9"/>
            <color indexed="81"/>
            <rFont val="Tahoma"/>
            <family val="2"/>
          </rPr>
          <t>Inserire l'indice di attenzione I.A.</t>
        </r>
        <r>
          <rPr>
            <sz val="9"/>
            <color indexed="81"/>
            <rFont val="Tahoma"/>
            <family val="2"/>
          </rPr>
          <t xml:space="preserve">
</t>
        </r>
      </text>
    </comment>
    <comment ref="Q67" authorId="0" shapeId="0">
      <text>
        <r>
          <rPr>
            <b/>
            <sz val="9"/>
            <color indexed="81"/>
            <rFont val="Tahoma"/>
            <family val="2"/>
          </rPr>
          <t>Inserire il fattore incrementale relativo ai rischi aggiuntivi dovuti all'"Organizzazione"</t>
        </r>
        <r>
          <rPr>
            <sz val="9"/>
            <color indexed="81"/>
            <rFont val="Tahoma"/>
            <family val="2"/>
          </rPr>
          <t xml:space="preserve">
</t>
        </r>
      </text>
    </comment>
    <comment ref="B68" authorId="0" shapeId="0">
      <text>
        <r>
          <rPr>
            <b/>
            <sz val="9"/>
            <color indexed="81"/>
            <rFont val="Tahoma"/>
            <family val="2"/>
          </rPr>
          <t>Inserire il Fattore di rischio</t>
        </r>
        <r>
          <rPr>
            <sz val="9"/>
            <color indexed="81"/>
            <rFont val="Tahoma"/>
            <family val="2"/>
          </rPr>
          <t xml:space="preserve">
</t>
        </r>
      </text>
    </comment>
    <comment ref="O68" authorId="0" shapeId="0">
      <text>
        <r>
          <rPr>
            <b/>
            <sz val="9"/>
            <color indexed="81"/>
            <rFont val="Tahoma"/>
            <family val="2"/>
          </rPr>
          <t>Inserire l'indice di attenzione I.A.</t>
        </r>
        <r>
          <rPr>
            <sz val="9"/>
            <color indexed="81"/>
            <rFont val="Tahoma"/>
            <family val="2"/>
          </rPr>
          <t xml:space="preserve">
</t>
        </r>
      </text>
    </comment>
    <comment ref="B69" authorId="0" shapeId="0">
      <text>
        <r>
          <rPr>
            <b/>
            <sz val="9"/>
            <color indexed="81"/>
            <rFont val="Tahoma"/>
            <family val="2"/>
          </rPr>
          <t>Inserire il Fattore di rischio</t>
        </r>
        <r>
          <rPr>
            <sz val="9"/>
            <color indexed="81"/>
            <rFont val="Tahoma"/>
            <family val="2"/>
          </rPr>
          <t xml:space="preserve">
</t>
        </r>
      </text>
    </comment>
    <comment ref="O69" authorId="0" shapeId="0">
      <text>
        <r>
          <rPr>
            <b/>
            <sz val="9"/>
            <color indexed="81"/>
            <rFont val="Tahoma"/>
            <family val="2"/>
          </rPr>
          <t>Inserire l'indice di attenzione I.A.</t>
        </r>
        <r>
          <rPr>
            <sz val="9"/>
            <color indexed="81"/>
            <rFont val="Tahoma"/>
            <family val="2"/>
          </rPr>
          <t xml:space="preserve">
</t>
        </r>
      </text>
    </comment>
    <comment ref="B70" authorId="0" shapeId="0">
      <text>
        <r>
          <rPr>
            <b/>
            <sz val="9"/>
            <color indexed="81"/>
            <rFont val="Tahoma"/>
            <family val="2"/>
          </rPr>
          <t>Inserire il Fattore di rischio</t>
        </r>
        <r>
          <rPr>
            <sz val="9"/>
            <color indexed="81"/>
            <rFont val="Tahoma"/>
            <family val="2"/>
          </rPr>
          <t xml:space="preserve">
</t>
        </r>
      </text>
    </comment>
    <comment ref="O70" authorId="0" shapeId="0">
      <text>
        <r>
          <rPr>
            <b/>
            <sz val="9"/>
            <color indexed="81"/>
            <rFont val="Tahoma"/>
            <family val="2"/>
          </rPr>
          <t>Inserire l'indice di attenzione I.A.</t>
        </r>
        <r>
          <rPr>
            <sz val="9"/>
            <color indexed="81"/>
            <rFont val="Tahoma"/>
            <family val="2"/>
          </rPr>
          <t xml:space="preserve">
</t>
        </r>
      </text>
    </comment>
    <comment ref="Q70"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71" authorId="0" shapeId="0">
      <text>
        <r>
          <rPr>
            <b/>
            <sz val="9"/>
            <color indexed="81"/>
            <rFont val="Tahoma"/>
            <family val="2"/>
          </rPr>
          <t>Inserire il Fattore di rischio</t>
        </r>
        <r>
          <rPr>
            <sz val="9"/>
            <color indexed="81"/>
            <rFont val="Tahoma"/>
            <family val="2"/>
          </rPr>
          <t xml:space="preserve">
</t>
        </r>
      </text>
    </comment>
    <comment ref="O71" authorId="0" shapeId="0">
      <text>
        <r>
          <rPr>
            <b/>
            <sz val="9"/>
            <color indexed="81"/>
            <rFont val="Tahoma"/>
            <family val="2"/>
          </rPr>
          <t>Inserire l'indice di attenzione I.A.</t>
        </r>
        <r>
          <rPr>
            <sz val="9"/>
            <color indexed="81"/>
            <rFont val="Tahoma"/>
            <family val="2"/>
          </rPr>
          <t xml:space="preserve">
</t>
        </r>
      </text>
    </comment>
    <comment ref="Q71"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72" authorId="0" shapeId="0">
      <text>
        <r>
          <rPr>
            <b/>
            <sz val="9"/>
            <color indexed="81"/>
            <rFont val="Tahoma"/>
            <family val="2"/>
          </rPr>
          <t>Inserire il Fattore di rischio</t>
        </r>
        <r>
          <rPr>
            <sz val="9"/>
            <color indexed="81"/>
            <rFont val="Tahoma"/>
            <family val="2"/>
          </rPr>
          <t xml:space="preserve">
</t>
        </r>
      </text>
    </comment>
    <comment ref="O72" authorId="0" shapeId="0">
      <text>
        <r>
          <rPr>
            <b/>
            <sz val="9"/>
            <color indexed="81"/>
            <rFont val="Tahoma"/>
            <family val="2"/>
          </rPr>
          <t>Inserire l'indice di attenzione I.A.</t>
        </r>
        <r>
          <rPr>
            <sz val="9"/>
            <color indexed="81"/>
            <rFont val="Tahoma"/>
            <family val="2"/>
          </rPr>
          <t xml:space="preserve">
</t>
        </r>
      </text>
    </comment>
    <comment ref="Q72"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73" authorId="0" shapeId="0">
      <text>
        <r>
          <rPr>
            <b/>
            <sz val="9"/>
            <color indexed="81"/>
            <rFont val="Tahoma"/>
            <family val="2"/>
          </rPr>
          <t>Inserire il Fattore di rischio</t>
        </r>
        <r>
          <rPr>
            <sz val="9"/>
            <color indexed="81"/>
            <rFont val="Tahoma"/>
            <family val="2"/>
          </rPr>
          <t xml:space="preserve">
</t>
        </r>
      </text>
    </comment>
    <comment ref="O73" authorId="0" shapeId="0">
      <text>
        <r>
          <rPr>
            <b/>
            <sz val="9"/>
            <color indexed="81"/>
            <rFont val="Tahoma"/>
            <family val="2"/>
          </rPr>
          <t>Inserire l'indice di attenzione I.A.</t>
        </r>
        <r>
          <rPr>
            <sz val="9"/>
            <color indexed="81"/>
            <rFont val="Tahoma"/>
            <family val="2"/>
          </rPr>
          <t xml:space="preserve">
</t>
        </r>
      </text>
    </comment>
    <comment ref="Q73"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74" authorId="0" shapeId="0">
      <text>
        <r>
          <rPr>
            <b/>
            <sz val="9"/>
            <color indexed="81"/>
            <rFont val="Tahoma"/>
            <family val="2"/>
          </rPr>
          <t>Inserire il Fattore di rischio</t>
        </r>
        <r>
          <rPr>
            <sz val="9"/>
            <color indexed="81"/>
            <rFont val="Tahoma"/>
            <family val="2"/>
          </rPr>
          <t xml:space="preserve">
</t>
        </r>
      </text>
    </comment>
    <comment ref="O74" authorId="0" shapeId="0">
      <text>
        <r>
          <rPr>
            <b/>
            <sz val="9"/>
            <color indexed="81"/>
            <rFont val="Tahoma"/>
            <family val="2"/>
          </rPr>
          <t>Inserire l'indice di attenzione I.A.</t>
        </r>
        <r>
          <rPr>
            <sz val="9"/>
            <color indexed="81"/>
            <rFont val="Tahoma"/>
            <family val="2"/>
          </rPr>
          <t xml:space="preserve">
</t>
        </r>
      </text>
    </comment>
    <comment ref="Q74"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75" authorId="0" shapeId="0">
      <text>
        <r>
          <rPr>
            <b/>
            <sz val="9"/>
            <color indexed="81"/>
            <rFont val="Tahoma"/>
            <family val="2"/>
          </rPr>
          <t>Inserire il Fattore di rischio</t>
        </r>
        <r>
          <rPr>
            <sz val="9"/>
            <color indexed="81"/>
            <rFont val="Tahoma"/>
            <family val="2"/>
          </rPr>
          <t xml:space="preserve">
</t>
        </r>
      </text>
    </comment>
    <comment ref="O75" authorId="0" shapeId="0">
      <text>
        <r>
          <rPr>
            <b/>
            <sz val="9"/>
            <color indexed="81"/>
            <rFont val="Tahoma"/>
            <family val="2"/>
          </rPr>
          <t>Inserire l'indice di attenzione I.A.</t>
        </r>
        <r>
          <rPr>
            <sz val="9"/>
            <color indexed="81"/>
            <rFont val="Tahoma"/>
            <family val="2"/>
          </rPr>
          <t xml:space="preserve">
</t>
        </r>
      </text>
    </comment>
    <comment ref="Q75"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76" authorId="0" shapeId="0">
      <text>
        <r>
          <rPr>
            <b/>
            <sz val="9"/>
            <color indexed="81"/>
            <rFont val="Tahoma"/>
            <family val="2"/>
          </rPr>
          <t>Inserire il Fattore di rischio</t>
        </r>
        <r>
          <rPr>
            <sz val="9"/>
            <color indexed="81"/>
            <rFont val="Tahoma"/>
            <family val="2"/>
          </rPr>
          <t xml:space="preserve">
</t>
        </r>
      </text>
    </comment>
    <comment ref="O76" authorId="0" shapeId="0">
      <text>
        <r>
          <rPr>
            <b/>
            <sz val="9"/>
            <color indexed="81"/>
            <rFont val="Tahoma"/>
            <family val="2"/>
          </rPr>
          <t>Inserire l'indice di attenzione I.A.</t>
        </r>
        <r>
          <rPr>
            <sz val="9"/>
            <color indexed="81"/>
            <rFont val="Tahoma"/>
            <family val="2"/>
          </rPr>
          <t xml:space="preserve">
</t>
        </r>
      </text>
    </comment>
    <comment ref="Q76"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77" authorId="0" shapeId="0">
      <text>
        <r>
          <rPr>
            <b/>
            <sz val="9"/>
            <color indexed="81"/>
            <rFont val="Tahoma"/>
            <family val="2"/>
          </rPr>
          <t>Inserire il Fattore di rischio</t>
        </r>
        <r>
          <rPr>
            <sz val="9"/>
            <color indexed="81"/>
            <rFont val="Tahoma"/>
            <family val="2"/>
          </rPr>
          <t xml:space="preserve">
</t>
        </r>
      </text>
    </comment>
    <comment ref="O77" authorId="0" shapeId="0">
      <text>
        <r>
          <rPr>
            <b/>
            <sz val="9"/>
            <color indexed="81"/>
            <rFont val="Tahoma"/>
            <family val="2"/>
          </rPr>
          <t>Inserire l'indice di attenzione I.A.</t>
        </r>
        <r>
          <rPr>
            <sz val="9"/>
            <color indexed="81"/>
            <rFont val="Tahoma"/>
            <family val="2"/>
          </rPr>
          <t xml:space="preserve">
</t>
        </r>
      </text>
    </comment>
    <comment ref="Q77"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78" authorId="0" shapeId="0">
      <text>
        <r>
          <rPr>
            <b/>
            <sz val="9"/>
            <color indexed="81"/>
            <rFont val="Tahoma"/>
            <family val="2"/>
          </rPr>
          <t>Inserire il Fattore di rischio</t>
        </r>
        <r>
          <rPr>
            <sz val="9"/>
            <color indexed="81"/>
            <rFont val="Tahoma"/>
            <family val="2"/>
          </rPr>
          <t xml:space="preserve">
</t>
        </r>
      </text>
    </comment>
    <comment ref="O78" authorId="0" shapeId="0">
      <text>
        <r>
          <rPr>
            <b/>
            <sz val="9"/>
            <color indexed="81"/>
            <rFont val="Tahoma"/>
            <family val="2"/>
          </rPr>
          <t>Inserire l'indice di attenzione I.A.</t>
        </r>
        <r>
          <rPr>
            <sz val="9"/>
            <color indexed="81"/>
            <rFont val="Tahoma"/>
            <family val="2"/>
          </rPr>
          <t xml:space="preserve">
</t>
        </r>
      </text>
    </comment>
    <comment ref="Q78"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B79" authorId="0" shapeId="0">
      <text>
        <r>
          <rPr>
            <b/>
            <sz val="9"/>
            <color indexed="81"/>
            <rFont val="Tahoma"/>
            <family val="2"/>
          </rPr>
          <t>Inserire il Fattore di rischio</t>
        </r>
        <r>
          <rPr>
            <sz val="9"/>
            <color indexed="81"/>
            <rFont val="Tahoma"/>
            <family val="2"/>
          </rPr>
          <t xml:space="preserve">
</t>
        </r>
      </text>
    </comment>
    <comment ref="O79" authorId="0" shapeId="0">
      <text>
        <r>
          <rPr>
            <b/>
            <sz val="9"/>
            <color indexed="81"/>
            <rFont val="Tahoma"/>
            <family val="2"/>
          </rPr>
          <t>Inserire l'indice di attenzione I.A.</t>
        </r>
        <r>
          <rPr>
            <sz val="9"/>
            <color indexed="81"/>
            <rFont val="Tahoma"/>
            <family val="2"/>
          </rPr>
          <t xml:space="preserve">
</t>
        </r>
      </text>
    </comment>
    <comment ref="Q79"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80"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81"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82"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83"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84"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85"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86"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87"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88"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89"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90"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91"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92"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93" authorId="0" shapeId="0">
      <text>
        <r>
          <rPr>
            <b/>
            <sz val="9"/>
            <color indexed="81"/>
            <rFont val="Tahoma"/>
            <family val="2"/>
          </rPr>
          <t>Inserire il fattore incrementale relativo ai rischi aggiuntivi dovuti alle "Lavorazioni"</t>
        </r>
        <r>
          <rPr>
            <sz val="9"/>
            <color indexed="81"/>
            <rFont val="Tahoma"/>
            <family val="2"/>
          </rPr>
          <t xml:space="preserve">
</t>
        </r>
      </text>
    </comment>
    <comment ref="Q96" authorId="0" shapeId="0">
      <text>
        <r>
          <rPr>
            <b/>
            <sz val="9"/>
            <color indexed="81"/>
            <rFont val="Tahoma"/>
            <family val="2"/>
          </rPr>
          <t>Inserire il fattore incrementale relativo ai rischi aggiuntivi dovuti alle "Interferenze"</t>
        </r>
        <r>
          <rPr>
            <sz val="9"/>
            <color indexed="81"/>
            <rFont val="Tahoma"/>
            <family val="2"/>
          </rPr>
          <t xml:space="preserve">
</t>
        </r>
      </text>
    </comment>
    <comment ref="Q97" authorId="0" shapeId="0">
      <text>
        <r>
          <rPr>
            <b/>
            <sz val="9"/>
            <color indexed="81"/>
            <rFont val="Tahoma"/>
            <family val="2"/>
          </rPr>
          <t>Inserire il fattore incrementale relativo ai rischi aggiuntivi dovuti alle "Interferenze"</t>
        </r>
        <r>
          <rPr>
            <sz val="9"/>
            <color indexed="81"/>
            <rFont val="Tahoma"/>
            <family val="2"/>
          </rPr>
          <t xml:space="preserve">
</t>
        </r>
      </text>
    </comment>
    <comment ref="Q98" authorId="0" shapeId="0">
      <text>
        <r>
          <rPr>
            <b/>
            <sz val="9"/>
            <color indexed="81"/>
            <rFont val="Tahoma"/>
            <family val="2"/>
          </rPr>
          <t>Inserire il fattore incrementale relativo ai rischi aggiuntivi dovuti alle "Interferenze"</t>
        </r>
        <r>
          <rPr>
            <sz val="9"/>
            <color indexed="81"/>
            <rFont val="Tahoma"/>
            <family val="2"/>
          </rPr>
          <t xml:space="preserve">
</t>
        </r>
      </text>
    </comment>
  </commentList>
</comments>
</file>

<file path=xl/sharedStrings.xml><?xml version="1.0" encoding="utf-8"?>
<sst xmlns="http://schemas.openxmlformats.org/spreadsheetml/2006/main" count="578" uniqueCount="256">
  <si>
    <t>A</t>
  </si>
  <si>
    <t>C</t>
  </si>
  <si>
    <t>Fattore di rischio</t>
  </si>
  <si>
    <t>I.A.</t>
  </si>
  <si>
    <t>B</t>
  </si>
  <si>
    <t>D</t>
  </si>
  <si>
    <t>C.A.</t>
  </si>
  <si>
    <t xml:space="preserve"> c.a.r.</t>
  </si>
  <si>
    <t>Σ I.A.</t>
  </si>
  <si>
    <r>
      <t xml:space="preserve">R </t>
    </r>
    <r>
      <rPr>
        <b/>
        <vertAlign val="subscript"/>
        <sz val="9"/>
        <rFont val="Arial"/>
        <family val="2"/>
      </rPr>
      <t>specifico</t>
    </r>
  </si>
  <si>
    <r>
      <t xml:space="preserve">MIN R </t>
    </r>
    <r>
      <rPr>
        <b/>
        <vertAlign val="subscript"/>
        <sz val="9"/>
        <rFont val="Arial"/>
        <family val="2"/>
      </rPr>
      <t>specifico</t>
    </r>
  </si>
  <si>
    <r>
      <t xml:space="preserve">MAX R </t>
    </r>
    <r>
      <rPr>
        <b/>
        <vertAlign val="subscript"/>
        <sz val="9"/>
        <rFont val="Arial"/>
        <family val="2"/>
      </rPr>
      <t>specifico</t>
    </r>
  </si>
  <si>
    <t>Codice cromatico</t>
  </si>
  <si>
    <t>1 Cadute dall’alto</t>
  </si>
  <si>
    <t>2 Seppellimento, sprofondamento</t>
  </si>
  <si>
    <t>3 Urti, colpi, impatti, compressioni</t>
  </si>
  <si>
    <t>4 Punture, tagli, abrasioni</t>
  </si>
  <si>
    <t>5 Vibrazioni</t>
  </si>
  <si>
    <t>6 Scivolamenti, cadute a livello</t>
  </si>
  <si>
    <t>8 Freddo</t>
  </si>
  <si>
    <t>9 Elettrici</t>
  </si>
  <si>
    <t>11 Rumore</t>
  </si>
  <si>
    <t>12 Cesoiamento, stritolamento</t>
  </si>
  <si>
    <t>13 Caduta materiale dall’alto</t>
  </si>
  <si>
    <t>14 Annegamento</t>
  </si>
  <si>
    <t>15 Investimento</t>
  </si>
  <si>
    <t>16 Movimentazione manuale dei carichi</t>
  </si>
  <si>
    <t>31 Polveri, fibre</t>
  </si>
  <si>
    <t xml:space="preserve">32 Fumi </t>
  </si>
  <si>
    <t>33 Nebbie</t>
  </si>
  <si>
    <t>34 Getti, schizzi</t>
  </si>
  <si>
    <t>35 Gas, vapori</t>
  </si>
  <si>
    <t>52 Amianto</t>
  </si>
  <si>
    <t>61 Infezioni da microrganismi</t>
  </si>
  <si>
    <t>51 Bitume (Fumi, Gas, Vapori)</t>
  </si>
  <si>
    <t>10 Radiazioni non ionizzanti</t>
  </si>
  <si>
    <t>7 Calore, fiamme</t>
  </si>
  <si>
    <t>A. Area di cantiere</t>
  </si>
  <si>
    <t>cod.</t>
  </si>
  <si>
    <t>0 - 3</t>
  </si>
  <si>
    <t>A1</t>
  </si>
  <si>
    <t>Morfologia plano-altimetrica del sito</t>
  </si>
  <si>
    <t>A2</t>
  </si>
  <si>
    <t>Rischio idrogeologico</t>
  </si>
  <si>
    <t>A3</t>
  </si>
  <si>
    <t xml:space="preserve">Presenza di linee aeree </t>
  </si>
  <si>
    <t>A4</t>
  </si>
  <si>
    <t>Presenza di sottoservizi</t>
  </si>
  <si>
    <t>A5</t>
  </si>
  <si>
    <t>Accessibilità all’area</t>
  </si>
  <si>
    <t>A6</t>
  </si>
  <si>
    <t>Rischio annegamento</t>
  </si>
  <si>
    <t>A7</t>
  </si>
  <si>
    <t>Esportazione rischi all’esterno</t>
  </si>
  <si>
    <t>A8</t>
  </si>
  <si>
    <t>Rischi particolari non tabellati</t>
  </si>
  <si>
    <t>B. Organizzazione</t>
  </si>
  <si>
    <t>B1</t>
  </si>
  <si>
    <t>Viabilità di cantiere</t>
  </si>
  <si>
    <t>B2</t>
  </si>
  <si>
    <t>Zone di deposito attrezzature e di stoccaggio materiali e dei rifiuti</t>
  </si>
  <si>
    <t>B3</t>
  </si>
  <si>
    <t>Zone di deposito dei materiali con pericolo d'incendio o di esplosione</t>
  </si>
  <si>
    <t>B4</t>
  </si>
  <si>
    <t>C. Lavorazioni</t>
  </si>
  <si>
    <t>C1</t>
  </si>
  <si>
    <t>Rischio investimento</t>
  </si>
  <si>
    <t>C2</t>
  </si>
  <si>
    <t>Rischio seppellimento, sprofondamento</t>
  </si>
  <si>
    <t>C3</t>
  </si>
  <si>
    <t>Rischio caduta dall'alto</t>
  </si>
  <si>
    <t>C4</t>
  </si>
  <si>
    <t>Rischio elettrocuzione</t>
  </si>
  <si>
    <t>C5</t>
  </si>
  <si>
    <t xml:space="preserve">Rischio m.m.c. </t>
  </si>
  <si>
    <t>C6</t>
  </si>
  <si>
    <t>Rischio rumore</t>
  </si>
  <si>
    <t>C7</t>
  </si>
  <si>
    <t>Rischio vibrazioni</t>
  </si>
  <si>
    <t>C8</t>
  </si>
  <si>
    <t>Rischio campi elettromagnetici</t>
  </si>
  <si>
    <t>C9</t>
  </si>
  <si>
    <t>Rischio radiazioni ottiche artificiali</t>
  </si>
  <si>
    <t>C10</t>
  </si>
  <si>
    <t>Rischi derivanti da agenti chimici</t>
  </si>
  <si>
    <t>C11</t>
  </si>
  <si>
    <t>Rischi derivanti da agenti cancerogeni</t>
  </si>
  <si>
    <t>C12</t>
  </si>
  <si>
    <t>Rischio derivanti da agenti biologici</t>
  </si>
  <si>
    <t>C13</t>
  </si>
  <si>
    <t>Rischio incendio ed esplosione</t>
  </si>
  <si>
    <t>C14</t>
  </si>
  <si>
    <t>Rischi derivanti da caduta di materiale dall’alto</t>
  </si>
  <si>
    <t>C15</t>
  </si>
  <si>
    <t>Rischi derivanti da urti, colpi, impatti e compressioni</t>
  </si>
  <si>
    <t>C16</t>
  </si>
  <si>
    <t>Rischi derivanti da punture, tagli e abrasioni</t>
  </si>
  <si>
    <t>C17</t>
  </si>
  <si>
    <t>Rischi derivanti da cesoiamento e stritolamento</t>
  </si>
  <si>
    <t>C18</t>
  </si>
  <si>
    <t>Rischi derivanti da scivolamenti e cadute a livello</t>
  </si>
  <si>
    <t>C19</t>
  </si>
  <si>
    <t>Rischio spazi confinati</t>
  </si>
  <si>
    <t>C20</t>
  </si>
  <si>
    <t>Rischio di insalubrità dell'aria nei lavori in galleria</t>
  </si>
  <si>
    <t>C21</t>
  </si>
  <si>
    <t>Rischio di instabilità delle pareti e della volta nei lavori in galleria</t>
  </si>
  <si>
    <t>C22</t>
  </si>
  <si>
    <t>Rischi derivanti da estese demolizioni o manutenzioni</t>
  </si>
  <si>
    <t>C23</t>
  </si>
  <si>
    <t>Rischi derivanti da sbalzi eccessivi di temperatura</t>
  </si>
  <si>
    <t>C24</t>
  </si>
  <si>
    <t>D. Interferenze</t>
  </si>
  <si>
    <t>D1</t>
  </si>
  <si>
    <t xml:space="preserve">Interferenze dovute alle lavorazioni della stessa impresa </t>
  </si>
  <si>
    <t>D2</t>
  </si>
  <si>
    <t xml:space="preserve">Interferenze dovute alle lavorazioni tra diverse imprese </t>
  </si>
  <si>
    <t>D3</t>
  </si>
  <si>
    <t>Altre interferenze</t>
  </si>
  <si>
    <t>C.A. (classe di amplificazione)</t>
  </si>
  <si>
    <t>c.a.r.</t>
  </si>
  <si>
    <t>4 - 8</t>
  </si>
  <si>
    <t>9 - 13</t>
  </si>
  <si>
    <t xml:space="preserve">4 </t>
  </si>
  <si>
    <t xml:space="preserve">5 </t>
  </si>
  <si>
    <t>(*) ove risulti un c.a.r. pari a 4 o 5, occorrerà incrementare del 50% la Σ I.A. della lavorazione.</t>
  </si>
  <si>
    <t>C.A.&lt;=3</t>
  </si>
  <si>
    <t>8&lt;Q&lt;=13</t>
  </si>
  <si>
    <t>3&lt;C.A.&lt;=8</t>
  </si>
  <si>
    <t>14 - 20</t>
  </si>
  <si>
    <t>&gt;  20</t>
  </si>
  <si>
    <t>13&lt;C.A.&lt;=20</t>
  </si>
  <si>
    <t>C.A.&gt;20</t>
  </si>
  <si>
    <t>Rischio specifico della lavorazione</t>
  </si>
  <si>
    <t>4&lt;c.a.r.</t>
  </si>
  <si>
    <t>4&lt;=c.a.r.&lt;=5</t>
  </si>
  <si>
    <t>coeff.</t>
  </si>
  <si>
    <t>Rischio specifico MINIMO</t>
  </si>
  <si>
    <t>Rischio specifico MASSIMO</t>
  </si>
  <si>
    <t>Rs</t>
  </si>
  <si>
    <t>Rischio Basso</t>
  </si>
  <si>
    <t>Rischio Alto</t>
  </si>
  <si>
    <r>
      <t>Rischio Medio</t>
    </r>
    <r>
      <rPr>
        <b/>
        <u/>
        <sz val="10"/>
        <rFont val="Arial"/>
        <family val="2"/>
      </rPr>
      <t xml:space="preserve"> </t>
    </r>
  </si>
  <si>
    <t>C 2</t>
  </si>
  <si>
    <t>Lavorazione: SCAVI DI FONDAZIONE</t>
  </si>
  <si>
    <t>Fase: SCAVI A SEZIONE RISTRETTA</t>
  </si>
  <si>
    <t>Rischi normati                                                                                                                                            vedi tabella correlazione parametri (Foglio succesivo)</t>
  </si>
  <si>
    <t>&gt; 20</t>
  </si>
  <si>
    <t>d.lgs. 81/08</t>
  </si>
  <si>
    <t>Indicatore del rischio</t>
  </si>
  <si>
    <t>mmc</t>
  </si>
  <si>
    <t>Basso</t>
  </si>
  <si>
    <t>Medio</t>
  </si>
  <si>
    <t>Elevato</t>
  </si>
  <si>
    <t>ISS &lt;0,75</t>
  </si>
  <si>
    <t>X</t>
  </si>
  <si>
    <t>≥ 0,75 ISS &lt;1,25</t>
  </si>
  <si>
    <t>ISS ≥ 1,25</t>
  </si>
  <si>
    <t>Rumore</t>
  </si>
  <si>
    <t>art. 189</t>
  </si>
  <si>
    <t>Lex &lt;80 dB(A)</t>
  </si>
  <si>
    <t>Lex &gt;80 dB(A) e &lt; 85 dB(A)</t>
  </si>
  <si>
    <t>Lex &gt;85 dB(A) e &lt; 87 dB(A)</t>
  </si>
  <si>
    <t>Lex &gt;87 dB(A)</t>
  </si>
  <si>
    <t>Vibrazioni mano braccio (HAW)</t>
  </si>
  <si>
    <t>art. 202</t>
  </si>
  <si>
    <t>parte A</t>
  </si>
  <si>
    <r>
      <t>A(8) &lt; 2,5 m/sec</t>
    </r>
    <r>
      <rPr>
        <vertAlign val="superscript"/>
        <sz val="8"/>
        <rFont val="Arial"/>
        <family val="2"/>
      </rPr>
      <t>2</t>
    </r>
  </si>
  <si>
    <r>
      <t>A(8) &gt; 2,5 m/sec</t>
    </r>
    <r>
      <rPr>
        <vertAlign val="superscript"/>
        <sz val="8"/>
        <rFont val="Arial"/>
        <family val="2"/>
      </rPr>
      <t>2</t>
    </r>
    <r>
      <rPr>
        <sz val="8"/>
        <rFont val="Arial"/>
        <family val="2"/>
      </rPr>
      <t xml:space="preserve"> e &lt; 5m/sec</t>
    </r>
    <r>
      <rPr>
        <vertAlign val="superscript"/>
        <sz val="8"/>
        <rFont val="Arial"/>
        <family val="2"/>
      </rPr>
      <t>2</t>
    </r>
  </si>
  <si>
    <r>
      <t>A(8) &gt; 5 m/sec</t>
    </r>
    <r>
      <rPr>
        <vertAlign val="superscript"/>
        <sz val="8"/>
        <rFont val="Arial"/>
        <family val="2"/>
      </rPr>
      <t>2</t>
    </r>
  </si>
  <si>
    <r>
      <t>A(8) &gt; 20 m/sec</t>
    </r>
    <r>
      <rPr>
        <vertAlign val="superscript"/>
        <sz val="8"/>
        <rFont val="Arial"/>
        <family val="2"/>
      </rPr>
      <t>2</t>
    </r>
    <r>
      <rPr>
        <sz val="8"/>
        <rFont val="Arial"/>
        <family val="2"/>
      </rPr>
      <t xml:space="preserve"> per brevi periodi</t>
    </r>
  </si>
  <si>
    <t>Vibrazioni corpo intero (WBV)</t>
  </si>
  <si>
    <t>parte B</t>
  </si>
  <si>
    <r>
      <t>A(8) &lt; 0,5 m/sec</t>
    </r>
    <r>
      <rPr>
        <vertAlign val="superscript"/>
        <sz val="8"/>
        <rFont val="Arial"/>
        <family val="2"/>
      </rPr>
      <t>2</t>
    </r>
  </si>
  <si>
    <r>
      <t>A(8) &gt; 0,5 m/sec</t>
    </r>
    <r>
      <rPr>
        <vertAlign val="superscript"/>
        <sz val="8"/>
        <rFont val="Arial"/>
        <family val="2"/>
      </rPr>
      <t>2</t>
    </r>
    <r>
      <rPr>
        <sz val="8"/>
        <rFont val="Arial"/>
        <family val="2"/>
      </rPr>
      <t xml:space="preserve"> e &lt; 1m/sec</t>
    </r>
    <r>
      <rPr>
        <vertAlign val="superscript"/>
        <sz val="8"/>
        <rFont val="Arial"/>
        <family val="2"/>
      </rPr>
      <t>2</t>
    </r>
  </si>
  <si>
    <r>
      <t>A(8) &gt; 1 m/sec</t>
    </r>
    <r>
      <rPr>
        <vertAlign val="superscript"/>
        <sz val="8"/>
        <rFont val="Arial"/>
        <family val="2"/>
      </rPr>
      <t>2</t>
    </r>
  </si>
  <si>
    <r>
      <t>A(8) &gt; 1,5 m/sec</t>
    </r>
    <r>
      <rPr>
        <vertAlign val="superscript"/>
        <sz val="8"/>
        <rFont val="Arial"/>
        <family val="2"/>
      </rPr>
      <t>2</t>
    </r>
    <r>
      <rPr>
        <sz val="8"/>
        <rFont val="Arial"/>
        <family val="2"/>
      </rPr>
      <t xml:space="preserve"> per brevi periodi</t>
    </r>
  </si>
  <si>
    <t>Campi elettromagnetici</t>
  </si>
  <si>
    <t>art. 209</t>
  </si>
  <si>
    <t>&lt; valori di azione</t>
  </si>
  <si>
    <t>&gt; valori di azione &lt; valori limite</t>
  </si>
  <si>
    <t>&gt; valori limite</t>
  </si>
  <si>
    <t>Radiazioni ottiche incoerenti</t>
  </si>
  <si>
    <t>&lt; valori limite</t>
  </si>
  <si>
    <t>Radiazioni laser</t>
  </si>
  <si>
    <t>Rischio chimico</t>
  </si>
  <si>
    <t>determinazione quantitativa</t>
  </si>
  <si>
    <t>art. 223</t>
  </si>
  <si>
    <t>≤ 10% TLV</t>
  </si>
  <si>
    <t>≤ 50% TLV</t>
  </si>
  <si>
    <t>≥ 50% TLV</t>
  </si>
  <si>
    <t>determinazione qualitativa</t>
  </si>
  <si>
    <t>Metodologie basate su algoritmi</t>
  </si>
  <si>
    <t xml:space="preserve">Non Basso </t>
  </si>
  <si>
    <t xml:space="preserve">per la Sicurezza </t>
  </si>
  <si>
    <t>e/o non Irrilevante</t>
  </si>
  <si>
    <t xml:space="preserve"> per la Salute</t>
  </si>
  <si>
    <r>
      <t xml:space="preserve">Rischio chimico </t>
    </r>
    <r>
      <rPr>
        <b/>
        <i/>
        <sz val="8"/>
        <rFont val="Arial"/>
        <family val="2"/>
      </rPr>
      <t>Cancerogeni e Mutageni</t>
    </r>
  </si>
  <si>
    <t>N.B.:</t>
  </si>
  <si>
    <r>
      <t>Non esposto</t>
    </r>
    <r>
      <rPr>
        <sz val="8"/>
        <rFont val="Arial"/>
        <family val="2"/>
      </rPr>
      <t>: la sostanza è utilizzata a ciclo chiuso;</t>
    </r>
  </si>
  <si>
    <r>
      <t>Potenzialmente esposto</t>
    </r>
    <r>
      <rPr>
        <sz val="8"/>
        <rFont val="Arial"/>
        <family val="2"/>
      </rPr>
      <t>: l’esposizione può essere determinata unicamente da eventi di carattere eccezionale ed imprevedibili;</t>
    </r>
  </si>
  <si>
    <r>
      <t>Esposto</t>
    </r>
    <r>
      <rPr>
        <sz val="8"/>
        <rFont val="Arial"/>
        <family val="2"/>
      </rPr>
      <t>: l’utilizzo della sostanza può comportare esposizione del lavoratore.</t>
    </r>
  </si>
  <si>
    <t>Rischio Biologico</t>
  </si>
  <si>
    <t xml:space="preserve">art. 268/271 </t>
  </si>
  <si>
    <t>Poca probabilità di causare malattie in soggetti umani</t>
  </si>
  <si>
    <t>Può causare malattie in soggetti umani e costituire  un rischio per i lavoratori;</t>
  </si>
  <si>
    <t xml:space="preserve">poco probabile che si propaghi nella comunità; </t>
  </si>
  <si>
    <t>sono disponibili efficaci misure di profilassi o terapeutiche</t>
  </si>
  <si>
    <t xml:space="preserve"> Può causare malattie gravi in soggetti umani e costituisce un serio pericolo per i lavoratori; </t>
  </si>
  <si>
    <t xml:space="preserve">l’agente biologico può  propagarsi nella comunità; </t>
  </si>
  <si>
    <t>sono disponibili efficaci misure profilattiche o terapeutiche</t>
  </si>
  <si>
    <t>Può causare malattie gravi in soggetti umani e costituisce un serio pericolo per i lavoratori e può presentare un elevato rischio</t>
  </si>
  <si>
    <t xml:space="preserve"> di propagazione nella comunità; </t>
  </si>
  <si>
    <t>non sono disponibili, di norma, efficaci misure profilattiche o terapeutiche</t>
  </si>
  <si>
    <t>Rischio incendio</t>
  </si>
  <si>
    <t>Attività soggette a CPI caratterizzate da luoghi di lavoro in cui, per presenza di sostanze altamente infiammabili e/o per le condizioni locali e/o di esercizio, sussistono notevoli probabilità di sviluppo d’incendi e nella fase iniziale sussistono forti probabilità delle fiamme, ovvero non è possibile la classificazione come luogo a rischio d’incendio basso o medio</t>
  </si>
  <si>
    <t>Atmosfere esplosive</t>
  </si>
  <si>
    <t>art. 290</t>
  </si>
  <si>
    <t>Area in cui la formazione di un’atmosfera  esplosiva, sotto forma di nube di polvere  combustibile nell’aria, E’ PROBABILE che avvenga occasionalmente durante le normali attività</t>
  </si>
  <si>
    <t>Luoghi di lavoro o parte di essi, in cui sono  presenti sostanze a basso tasso d’infiammabilità  e le  condizioni locali e di esercizio offrono  scarse possibilità di sviluppo di principi d’incendio ed in cui, in caso d’incendio, la probabilità di propagazione dello stesso è da ritenersi limitata</t>
  </si>
  <si>
    <t>Attività soggette a CPI e/o caratterizzate da luoghi  di lavoro in cui sono presenti sostanze infiammabili e/o condizioni locali e/o di esercizio che possono favorire lo sviluppo d’incendi, ma nei quali, in caso d’incendio,  la probabilità di propagazione dello stesso è da ritenersi limitata</t>
  </si>
  <si>
    <t>Area in cui durante le normali attività NON E’ PROBABILE la formazione  di un’atmosfera esplosiva, consistente in una miscela di aria e sostanze infiammabili sotto forma di gas, vapori o nebbia o, qualora si verifichi, sia unicamente di breve durata</t>
  </si>
  <si>
    <t>Area in cui durante le normali attività NON E’ PROBABILE la formazione di un’atmosfera esplosiva sotto forma di nube di polvere o, qualora si verifichi, sia unicamente di breve durata</t>
  </si>
  <si>
    <t>Area in cui la formazione di un’atmosfera  esplosiva, consistente in una miscela di aria e sostanze infiammabili sotto forma di gas, vapori o nebbia, E’ PROBABILE che avvenga occasionalmente durante le normali attività</t>
  </si>
  <si>
    <r>
      <t xml:space="preserve">Area in cui è </t>
    </r>
    <r>
      <rPr>
        <b/>
        <sz val="8"/>
        <rFont val="Arial"/>
        <family val="2"/>
      </rPr>
      <t xml:space="preserve">presente in permanenza </t>
    </r>
    <r>
      <rPr>
        <sz val="8"/>
        <rFont val="Arial"/>
        <family val="2"/>
      </rPr>
      <t>o per lunghi periodi un’atmosfera esplosiva, consistente in una miscela di aria e sostanze infiammabili sotto forma di gas, vapori o nebbia</t>
    </r>
  </si>
  <si>
    <r>
      <t xml:space="preserve">Area in cui è </t>
    </r>
    <r>
      <rPr>
        <b/>
        <sz val="8"/>
        <rFont val="Arial"/>
        <family val="2"/>
      </rPr>
      <t xml:space="preserve">presente in permanenza </t>
    </r>
    <r>
      <rPr>
        <sz val="8"/>
        <rFont val="Arial"/>
        <family val="2"/>
      </rPr>
      <t>o per lunghi periodi o frequentemente, un’atmosfera esplosiva sotto forma di nube di polvere combustibile nell’aria</t>
    </r>
  </si>
  <si>
    <t xml:space="preserve">Nota
Occorre segnalare che per molti rischi esistono normative specifiche che regolamentano la valutazione e la tutela della salute e molte di queste sono state ricomprese nel d.lgs. 81/08 e s.m.i..
In relazione a tali rischi, definiti normati, l’analisi, la verifica (e talvolta la bonifica) sono stati definiti nell’apposito ambito normativo, e i parametri di valutazione sono diversi in ragione della natura del rischio e, nella più parte dei casi, riconducibili a valori di soglia indicatori del rischio.
Pertanto, in questi casi non è possibile indicare l’indice di rischio con metodo matriciale ma, ad essi, debbono essere associati i giudizi richiesti dalla normativa specifica. 
E’ il caso, ad esempio, del rischio incendio, per il quale il dm 10 marzo 1998 prevede un giudizio di rischio Basso, Medio, Alto; del rischio chimico, per il quale il d.lgs. 81/08 e s.m.i. prevede un giudizio di “Irrilevante per la salute e basso per la sicurezza”.
In tali casi, quindi, il giudizio fornito nella valutazione non può che essere quello richiesto dalla legge.
In altri casi, pur potendo associare un indice di rischio (matrice P x D) è necessario fare riferimento a indici di rischio definiti nella legislazione o nella normativa tecnica: è il caso dell’esposizione a rumore (dove il d.lgs. 81/08 e s.m.i. richiede l’assegnazione dei livelli di LEX) o il caso dell’esposizione a vibrazioni (dove il d.lgs. 81/08 e s.m.i. richiede l’assegnazione dei livelli A(8)) o il caso della movimentazione manuale dei carichi per i quali sono utilizzabili gli indici NIOSH.
Tanto premesso, nella tabella a fianco, l’indicazione di pesatura (0 - 5) relativa ai rischi aggiuntivi dovuti alle "Lavorazioni" va necessariamente approfondita nell’ambito di un’indagine specifica che tenga conto del corrispondente disposto normativo; di conseguenza l’indicatore del rischio, nella tabella, potrà fornire il valore più idoneo (es.: indicatore Basso: pesatura 0, 1; Medio: pesatura 2,3; Alto: pesatura 4,5).
</t>
  </si>
  <si>
    <t xml:space="preserve">Basso  per la Sicurezza ed Irrilevante per la Salute    </t>
  </si>
  <si>
    <r>
      <t>R min</t>
    </r>
    <r>
      <rPr>
        <sz val="10"/>
        <rFont val="Arial"/>
      </rPr>
      <t xml:space="preserve"> =</t>
    </r>
  </si>
  <si>
    <r>
      <t xml:space="preserve">R max </t>
    </r>
    <r>
      <rPr>
        <sz val="10"/>
        <rFont val="Arial"/>
      </rPr>
      <t>=</t>
    </r>
  </si>
  <si>
    <r>
      <t xml:space="preserve">R spec </t>
    </r>
    <r>
      <rPr>
        <sz val="10"/>
        <rFont val="Arial"/>
      </rPr>
      <t>=</t>
    </r>
  </si>
  <si>
    <r>
      <t>R sup min</t>
    </r>
    <r>
      <rPr>
        <sz val="10"/>
        <rFont val="Arial"/>
      </rPr>
      <t xml:space="preserve"> =</t>
    </r>
  </si>
  <si>
    <r>
      <t xml:space="preserve">R inf max </t>
    </r>
    <r>
      <rPr>
        <sz val="10"/>
        <rFont val="Arial"/>
      </rPr>
      <t>=</t>
    </r>
  </si>
  <si>
    <r>
      <t xml:space="preserve">R inf med </t>
    </r>
    <r>
      <rPr>
        <sz val="10"/>
        <rFont val="Arial"/>
      </rPr>
      <t>=</t>
    </r>
  </si>
  <si>
    <r>
      <t xml:space="preserve">R sup med </t>
    </r>
    <r>
      <rPr>
        <sz val="10"/>
        <rFont val="Arial"/>
      </rPr>
      <t>=</t>
    </r>
  </si>
  <si>
    <t>x</t>
  </si>
  <si>
    <t>y</t>
  </si>
  <si>
    <t>R</t>
  </si>
  <si>
    <r>
      <t xml:space="preserve">MAX      R </t>
    </r>
    <r>
      <rPr>
        <b/>
        <vertAlign val="subscript"/>
        <sz val="9"/>
        <rFont val="Arial"/>
        <family val="2"/>
      </rPr>
      <t>spec</t>
    </r>
  </si>
  <si>
    <r>
      <t xml:space="preserve">MIN      R </t>
    </r>
    <r>
      <rPr>
        <b/>
        <vertAlign val="subscript"/>
        <sz val="9"/>
        <rFont val="Arial"/>
        <family val="2"/>
      </rPr>
      <t>spec</t>
    </r>
  </si>
  <si>
    <t>Lavorazione: STRUTTURE DI COPERTURA CON ORDITURA IN LEGNO</t>
  </si>
  <si>
    <t>Fase: POSA MANTO DI COPERTURA</t>
  </si>
  <si>
    <t>F 4</t>
  </si>
  <si>
    <t>e all. XXXV</t>
  </si>
  <si>
    <t>all. XXXVI lett. B</t>
  </si>
  <si>
    <t>all. XXXVI lett. A</t>
  </si>
  <si>
    <t>art. 216 e all. XXXVII</t>
  </si>
  <si>
    <t xml:space="preserve">all. XXXVIII </t>
  </si>
  <si>
    <t>e all. XXXIX</t>
  </si>
  <si>
    <t>art. 234 e all. XLIII</t>
  </si>
  <si>
    <t>e all. XLIV</t>
  </si>
  <si>
    <t>art. 46 e dm 10.03.98 all. IX 9.4</t>
  </si>
  <si>
    <t>art. 46 e dm 10.03.98 all. IX 9.2</t>
  </si>
  <si>
    <t>art. 46 e dm 10.03.98 all. IX 9.3</t>
  </si>
  <si>
    <t>e all. XLIX</t>
  </si>
  <si>
    <t>art. 168 e all. XXXIII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</si>
</sst>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0" formatCode="0.000"/>
    <numFmt numFmtId="191" formatCode="0.000E+00"/>
  </numFmts>
  <fonts count="35" x14ac:knownFonts="1">
    <font>
      <sz val="10"/>
      <name val="Arial"/>
    </font>
    <font>
      <sz val="10"/>
      <name val="Arial"/>
    </font>
    <font>
      <sz val="10"/>
      <name val="Tahoma"/>
      <family val="2"/>
    </font>
    <font>
      <b/>
      <sz val="12"/>
      <color indexed="10"/>
      <name val="Tahoma"/>
      <family val="2"/>
    </font>
    <font>
      <sz val="12"/>
      <name val="Arial"/>
      <family val="2"/>
    </font>
    <font>
      <sz val="10"/>
      <name val="Arial"/>
      <family val="2"/>
    </font>
    <font>
      <b/>
      <sz val="10"/>
      <name val="Arial"/>
      <family val="2"/>
    </font>
    <font>
      <sz val="8"/>
      <name val="Arial"/>
      <family val="2"/>
    </font>
    <font>
      <sz val="10"/>
      <color indexed="8"/>
      <name val="Tahoma"/>
      <family val="2"/>
    </font>
    <font>
      <b/>
      <sz val="12"/>
      <color indexed="10"/>
      <name val="Tahoma"/>
      <family val="2"/>
    </font>
    <font>
      <sz val="11"/>
      <color indexed="9"/>
      <name val="Tahoma"/>
      <family val="2"/>
    </font>
    <font>
      <sz val="10"/>
      <color indexed="10"/>
      <name val="Arial"/>
      <family val="2"/>
    </font>
    <font>
      <sz val="11"/>
      <name val="Calibri"/>
      <family val="2"/>
    </font>
    <font>
      <b/>
      <sz val="9"/>
      <name val="Arial"/>
      <family val="2"/>
    </font>
    <font>
      <sz val="9"/>
      <name val="Arial"/>
      <family val="2"/>
    </font>
    <font>
      <b/>
      <vertAlign val="subscript"/>
      <sz val="9"/>
      <name val="Arial"/>
      <family val="2"/>
    </font>
    <font>
      <vertAlign val="subscript"/>
      <sz val="9"/>
      <name val="Arial"/>
      <family val="2"/>
    </font>
    <font>
      <i/>
      <sz val="8"/>
      <name val="Arial"/>
      <family val="2"/>
    </font>
    <font>
      <b/>
      <u/>
      <sz val="10"/>
      <name val="Arial"/>
      <family val="2"/>
    </font>
    <font>
      <b/>
      <sz val="12"/>
      <color indexed="10"/>
      <name val="Arial"/>
      <family val="2"/>
    </font>
    <font>
      <b/>
      <sz val="12"/>
      <color indexed="8"/>
      <name val="Arial"/>
      <family val="2"/>
    </font>
    <font>
      <sz val="11"/>
      <name val="Arial"/>
      <family val="2"/>
    </font>
    <font>
      <b/>
      <sz val="10"/>
      <color indexed="9"/>
      <name val="Arial"/>
      <family val="2"/>
    </font>
    <font>
      <b/>
      <sz val="8"/>
      <name val="Tahoma"/>
      <family val="2"/>
    </font>
    <font>
      <b/>
      <sz val="8"/>
      <name val="Arial"/>
      <family val="2"/>
    </font>
    <font>
      <sz val="9"/>
      <color indexed="81"/>
      <name val="Tahoma"/>
      <family val="2"/>
    </font>
    <font>
      <b/>
      <sz val="9"/>
      <color indexed="81"/>
      <name val="Tahoma"/>
      <family val="2"/>
    </font>
    <font>
      <vertAlign val="superscript"/>
      <sz val="8"/>
      <name val="Arial"/>
      <family val="2"/>
    </font>
    <font>
      <b/>
      <i/>
      <sz val="8"/>
      <name val="Arial"/>
      <family val="2"/>
    </font>
    <font>
      <sz val="10"/>
      <color indexed="41"/>
      <name val="Arial"/>
      <family val="2"/>
    </font>
    <font>
      <b/>
      <sz val="10"/>
      <color rgb="FFFF0000"/>
      <name val="Arial"/>
      <family val="2"/>
    </font>
    <font>
      <sz val="10"/>
      <color rgb="FFFF0000"/>
      <name val="Arial"/>
      <family val="2"/>
    </font>
    <font>
      <b/>
      <sz val="9"/>
      <color rgb="FFFF0000"/>
      <name val="Arial"/>
      <family val="2"/>
    </font>
    <font>
      <b/>
      <sz val="9"/>
      <color rgb="FFFFFFFF"/>
      <name val="Arial"/>
      <family val="2"/>
    </font>
    <font>
      <b/>
      <sz val="10"/>
      <color rgb="FFFFFFFF"/>
      <name val="Arial"/>
      <family val="2"/>
    </font>
  </fonts>
  <fills count="1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F2F2F2"/>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9999"/>
        <bgColor indexed="64"/>
      </patternFill>
    </fill>
    <fill>
      <patternFill patternType="solid">
        <fgColor rgb="FFFF0000"/>
        <bgColor indexed="64"/>
      </patternFill>
    </fill>
    <fill>
      <patternFill patternType="solid">
        <fgColor theme="9" tint="0.79998168889431442"/>
        <bgColor indexed="64"/>
      </patternFill>
    </fill>
    <fill>
      <patternFill patternType="solid">
        <fgColor theme="9"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79646"/>
      </left>
      <right style="medium">
        <color rgb="FFF79646"/>
      </right>
      <top style="medium">
        <color rgb="FFF79646"/>
      </top>
      <bottom style="medium">
        <color rgb="FFF79646"/>
      </bottom>
      <diagonal/>
    </border>
    <border>
      <left/>
      <right style="medium">
        <color rgb="FFF79646"/>
      </right>
      <top style="medium">
        <color rgb="FFF79646"/>
      </top>
      <bottom style="medium">
        <color rgb="FFF79646"/>
      </bottom>
      <diagonal/>
    </border>
    <border>
      <left style="medium">
        <color rgb="FFF79646"/>
      </left>
      <right style="medium">
        <color rgb="FFF79646"/>
      </right>
      <top/>
      <bottom style="medium">
        <color rgb="FFF79646"/>
      </bottom>
      <diagonal/>
    </border>
    <border>
      <left/>
      <right style="medium">
        <color rgb="FFF79646"/>
      </right>
      <top/>
      <bottom/>
      <diagonal/>
    </border>
    <border>
      <left/>
      <right style="medium">
        <color rgb="FFF79646"/>
      </right>
      <top/>
      <bottom style="medium">
        <color rgb="FFF79646"/>
      </bottom>
      <diagonal/>
    </border>
    <border>
      <left style="medium">
        <color rgb="FFF79646"/>
      </left>
      <right style="medium">
        <color rgb="FFF79646"/>
      </right>
      <top/>
      <bottom/>
      <diagonal/>
    </border>
    <border>
      <left style="medium">
        <color theme="9"/>
      </left>
      <right/>
      <top/>
      <bottom/>
      <diagonal/>
    </border>
    <border>
      <left style="medium">
        <color theme="9"/>
      </left>
      <right/>
      <top style="medium">
        <color theme="9"/>
      </top>
      <bottom/>
      <diagonal/>
    </border>
    <border>
      <left style="medium">
        <color theme="9"/>
      </left>
      <right style="medium">
        <color theme="9"/>
      </right>
      <top style="medium">
        <color theme="9"/>
      </top>
      <bottom/>
      <diagonal/>
    </border>
    <border>
      <left/>
      <right style="medium">
        <color theme="9"/>
      </right>
      <top style="medium">
        <color theme="9"/>
      </top>
      <bottom/>
      <diagonal/>
    </border>
    <border>
      <left style="medium">
        <color theme="9"/>
      </left>
      <right style="medium">
        <color theme="9"/>
      </right>
      <top/>
      <bottom/>
      <diagonal/>
    </border>
    <border>
      <left/>
      <right style="medium">
        <color theme="9"/>
      </right>
      <top/>
      <bottom/>
      <diagonal/>
    </border>
    <border>
      <left style="medium">
        <color theme="9"/>
      </left>
      <right/>
      <top/>
      <bottom style="medium">
        <color theme="9"/>
      </bottom>
      <diagonal/>
    </border>
    <border>
      <left style="medium">
        <color theme="9"/>
      </left>
      <right style="medium">
        <color theme="9"/>
      </right>
      <top/>
      <bottom style="medium">
        <color theme="9"/>
      </bottom>
      <diagonal/>
    </border>
    <border>
      <left/>
      <right style="medium">
        <color theme="9"/>
      </right>
      <top/>
      <bottom style="medium">
        <color theme="9"/>
      </bottom>
      <diagonal/>
    </border>
    <border>
      <left style="medium">
        <color theme="9"/>
      </left>
      <right style="medium">
        <color theme="9"/>
      </right>
      <top style="mediumDashed">
        <color theme="9"/>
      </top>
      <bottom/>
      <diagonal/>
    </border>
    <border>
      <left/>
      <right style="mediumDashed">
        <color theme="9"/>
      </right>
      <top style="mediumDashed">
        <color theme="9"/>
      </top>
      <bottom/>
      <diagonal/>
    </border>
    <border>
      <left/>
      <right style="mediumDashed">
        <color theme="9"/>
      </right>
      <top/>
      <bottom/>
      <diagonal/>
    </border>
    <border>
      <left style="medium">
        <color theme="9"/>
      </left>
      <right style="medium">
        <color theme="9"/>
      </right>
      <top style="medium">
        <color theme="9"/>
      </top>
      <bottom style="medium">
        <color theme="9"/>
      </bottom>
      <diagonal/>
    </border>
    <border>
      <left/>
      <right style="medium">
        <color theme="9"/>
      </right>
      <top style="medium">
        <color rgb="FFF79646"/>
      </top>
      <bottom style="medium">
        <color theme="9"/>
      </bottom>
      <diagonal/>
    </border>
    <border>
      <left/>
      <right/>
      <top/>
      <bottom style="medium">
        <color rgb="FFF79646"/>
      </bottom>
      <diagonal/>
    </border>
    <border>
      <left style="medium">
        <color theme="9"/>
      </left>
      <right style="medium">
        <color theme="9"/>
      </right>
      <top/>
      <bottom style="mediumDashed">
        <color theme="9"/>
      </bottom>
      <diagonal/>
    </border>
    <border>
      <left/>
      <right style="mediumDashed">
        <color theme="9"/>
      </right>
      <top/>
      <bottom style="mediumDashed">
        <color theme="9"/>
      </bottom>
      <diagonal/>
    </border>
    <border>
      <left style="medium">
        <color rgb="FFF79646"/>
      </left>
      <right/>
      <top style="medium">
        <color rgb="FFF79646"/>
      </top>
      <bottom style="medium">
        <color rgb="FFF79646"/>
      </bottom>
      <diagonal/>
    </border>
    <border>
      <left/>
      <right/>
      <top style="medium">
        <color theme="9"/>
      </top>
      <bottom style="medium">
        <color rgb="FFF79646"/>
      </bottom>
      <diagonal/>
    </border>
    <border>
      <left style="medium">
        <color rgb="FFF79646"/>
      </left>
      <right/>
      <top/>
      <bottom/>
      <diagonal/>
    </border>
    <border>
      <left style="medium">
        <color rgb="FFF79646"/>
      </left>
      <right/>
      <top/>
      <bottom style="medium">
        <color rgb="FFF79646"/>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right/>
      <top style="medium">
        <color rgb="FFF79646"/>
      </top>
      <bottom/>
      <diagonal/>
    </border>
    <border>
      <left/>
      <right/>
      <top style="medium">
        <color rgb="FFF79646"/>
      </top>
      <bottom style="medium">
        <color rgb="FFF79646"/>
      </bottom>
      <diagonal/>
    </border>
    <border>
      <left style="medium">
        <color rgb="FFF79646"/>
      </left>
      <right style="medium">
        <color rgb="FFF79646"/>
      </right>
      <top style="medium">
        <color rgb="FFF79646"/>
      </top>
      <bottom/>
      <diagonal/>
    </border>
    <border>
      <left style="mediumDashed">
        <color theme="9"/>
      </left>
      <right style="medium">
        <color theme="9"/>
      </right>
      <top style="medium">
        <color theme="9"/>
      </top>
      <bottom/>
      <diagonal/>
    </border>
    <border>
      <left style="mediumDashed">
        <color theme="9"/>
      </left>
      <right style="medium">
        <color theme="9"/>
      </right>
      <top/>
      <bottom/>
      <diagonal/>
    </border>
    <border>
      <left style="mediumDashed">
        <color theme="9"/>
      </left>
      <right style="medium">
        <color theme="9"/>
      </right>
      <top/>
      <bottom style="medium">
        <color theme="9"/>
      </bottom>
      <diagonal/>
    </border>
    <border>
      <left style="medium">
        <color rgb="FFF79646"/>
      </left>
      <right/>
      <top style="medium">
        <color rgb="FFF79646"/>
      </top>
      <bottom/>
      <diagonal/>
    </border>
    <border>
      <left/>
      <right style="medium">
        <color rgb="FFF79646"/>
      </right>
      <top style="medium">
        <color rgb="FFF79646"/>
      </top>
      <bottom/>
      <diagonal/>
    </border>
    <border>
      <left style="medium">
        <color theme="9"/>
      </left>
      <right style="medium">
        <color rgb="FFF79646"/>
      </right>
      <top style="medium">
        <color theme="9"/>
      </top>
      <bottom/>
      <diagonal/>
    </border>
    <border>
      <left style="medium">
        <color theme="9"/>
      </left>
      <right style="medium">
        <color rgb="FFF79646"/>
      </right>
      <top/>
      <bottom/>
      <diagonal/>
    </border>
    <border>
      <left style="medium">
        <color theme="9"/>
      </left>
      <right style="medium">
        <color rgb="FFF79646"/>
      </right>
      <top/>
      <bottom style="medium">
        <color rgb="FFF79646"/>
      </bottom>
      <diagonal/>
    </border>
    <border>
      <left style="medium">
        <color rgb="FFF79646"/>
      </left>
      <right style="medium">
        <color theme="9"/>
      </right>
      <top style="medium">
        <color theme="9"/>
      </top>
      <bottom/>
      <diagonal/>
    </border>
    <border>
      <left style="medium">
        <color rgb="FFF79646"/>
      </left>
      <right style="medium">
        <color theme="9"/>
      </right>
      <top/>
      <bottom/>
      <diagonal/>
    </border>
    <border>
      <left style="medium">
        <color rgb="FFF79646"/>
      </left>
      <right style="medium">
        <color theme="9"/>
      </right>
      <top/>
      <bottom style="medium">
        <color theme="9"/>
      </bottom>
      <diagonal/>
    </border>
    <border>
      <left style="medium">
        <color theme="9"/>
      </left>
      <right style="medium">
        <color rgb="FFF79646"/>
      </right>
      <top/>
      <bottom style="medium">
        <color theme="9"/>
      </bottom>
      <diagonal/>
    </border>
    <border>
      <left style="mediumDashed">
        <color theme="9"/>
      </left>
      <right style="mediumDashed">
        <color theme="9"/>
      </right>
      <top style="mediumDashed">
        <color theme="9"/>
      </top>
      <bottom/>
      <diagonal/>
    </border>
    <border>
      <left style="mediumDashed">
        <color theme="9"/>
      </left>
      <right style="mediumDashed">
        <color theme="9"/>
      </right>
      <top/>
      <bottom/>
      <diagonal/>
    </border>
    <border>
      <left style="mediumDashed">
        <color theme="9"/>
      </left>
      <right style="mediumDashed">
        <color theme="9"/>
      </right>
      <top/>
      <bottom style="mediumDashed">
        <color theme="9"/>
      </bottom>
      <diagonal/>
    </border>
  </borders>
  <cellStyleXfs count="1">
    <xf numFmtId="0" fontId="0" fillId="0" borderId="0"/>
  </cellStyleXfs>
  <cellXfs count="259">
    <xf numFmtId="0" fontId="0" fillId="0" borderId="0" xfId="0"/>
    <xf numFmtId="0" fontId="24" fillId="7" borderId="14"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4"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24"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8" borderId="20" xfId="0" applyFont="1" applyFill="1" applyBorder="1" applyAlignment="1" applyProtection="1">
      <alignment horizontal="center" vertical="center" wrapText="1"/>
      <protection locked="0"/>
    </xf>
    <xf numFmtId="0" fontId="13" fillId="8" borderId="18" xfId="0" applyFont="1" applyFill="1" applyBorder="1" applyAlignment="1" applyProtection="1">
      <alignment horizontal="center" vertical="center" wrapText="1"/>
      <protection locked="0"/>
    </xf>
    <xf numFmtId="0" fontId="5" fillId="0" borderId="0" xfId="0" applyFont="1" applyProtection="1">
      <protection hidden="1"/>
    </xf>
    <xf numFmtId="0" fontId="5" fillId="0" borderId="0" xfId="0" applyFont="1" applyAlignment="1" applyProtection="1">
      <alignment horizontal="left" vertical="center" wrapText="1"/>
      <protection hidden="1"/>
    </xf>
    <xf numFmtId="0" fontId="4" fillId="0" borderId="0" xfId="0" applyFont="1" applyAlignment="1" applyProtection="1">
      <protection hidden="1"/>
    </xf>
    <xf numFmtId="0" fontId="5" fillId="0" borderId="0" xfId="0" applyFont="1" applyBorder="1" applyProtection="1">
      <protection hidden="1"/>
    </xf>
    <xf numFmtId="0" fontId="5" fillId="0" borderId="0" xfId="0" applyFont="1" applyBorder="1" applyAlignment="1" applyProtection="1">
      <alignment vertical="center"/>
      <protection hidden="1"/>
    </xf>
    <xf numFmtId="0" fontId="5" fillId="9" borderId="0" xfId="0" applyFont="1" applyFill="1" applyBorder="1" applyAlignment="1" applyProtection="1">
      <alignment vertical="center"/>
      <protection hidden="1"/>
    </xf>
    <xf numFmtId="191" fontId="6" fillId="9" borderId="0" xfId="0" applyNumberFormat="1" applyFont="1" applyFill="1" applyBorder="1" applyAlignment="1" applyProtection="1">
      <alignment horizontal="center" vertical="center"/>
      <protection hidden="1"/>
    </xf>
    <xf numFmtId="0" fontId="2" fillId="0" borderId="0" xfId="0" applyFont="1" applyProtection="1">
      <protection hidden="1"/>
    </xf>
    <xf numFmtId="0" fontId="6" fillId="10" borderId="21" xfId="0" applyFont="1" applyFill="1" applyBorder="1" applyAlignment="1" applyProtection="1">
      <alignment horizontal="center" vertical="center" wrapText="1"/>
      <protection hidden="1"/>
    </xf>
    <xf numFmtId="0" fontId="6" fillId="10" borderId="22" xfId="0" applyFont="1" applyFill="1" applyBorder="1" applyAlignment="1" applyProtection="1">
      <alignment horizontal="center" vertical="center" wrapText="1"/>
      <protection hidden="1"/>
    </xf>
    <xf numFmtId="0" fontId="21" fillId="0" borderId="23" xfId="0" applyFont="1" applyBorder="1" applyAlignment="1" applyProtection="1">
      <alignment vertical="center" wrapText="1"/>
      <protection hidden="1"/>
    </xf>
    <xf numFmtId="0" fontId="7" fillId="0" borderId="24" xfId="0" applyFont="1" applyBorder="1" applyAlignment="1" applyProtection="1">
      <alignment horizontal="center" vertical="center" wrapText="1"/>
      <protection hidden="1"/>
    </xf>
    <xf numFmtId="0" fontId="7" fillId="0" borderId="25" xfId="0" applyFont="1" applyBorder="1" applyAlignment="1" applyProtection="1">
      <alignment horizontal="center" vertical="center" wrapText="1"/>
      <protection hidden="1"/>
    </xf>
    <xf numFmtId="0" fontId="13" fillId="11" borderId="18"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1" fontId="6" fillId="4" borderId="1" xfId="0" applyNumberFormat="1" applyFont="1" applyFill="1" applyBorder="1" applyAlignment="1" applyProtection="1">
      <alignment horizontal="center" vertical="center"/>
      <protection hidden="1"/>
    </xf>
    <xf numFmtId="0" fontId="5" fillId="0" borderId="0" xfId="0" applyFont="1" applyAlignment="1" applyProtection="1">
      <alignment horizontal="center"/>
      <protection hidden="1"/>
    </xf>
    <xf numFmtId="1" fontId="30" fillId="0" borderId="0" xfId="0" applyNumberFormat="1" applyFont="1" applyProtection="1">
      <protection hidden="1"/>
    </xf>
    <xf numFmtId="0" fontId="14" fillId="0" borderId="0" xfId="0" applyFont="1" applyAlignment="1" applyProtection="1">
      <alignment vertical="center" wrapText="1"/>
      <protection hidden="1"/>
    </xf>
    <xf numFmtId="49" fontId="13" fillId="12" borderId="1" xfId="0" applyNumberFormat="1" applyFont="1" applyFill="1" applyBorder="1" applyAlignment="1" applyProtection="1">
      <alignment horizontal="center" vertical="center" wrapText="1"/>
      <protection hidden="1"/>
    </xf>
    <xf numFmtId="0" fontId="5" fillId="0" borderId="2"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4" xfId="0" applyFont="1" applyBorder="1" applyAlignment="1" applyProtection="1">
      <alignment vertical="center"/>
      <protection hidden="1"/>
    </xf>
    <xf numFmtId="1" fontId="5" fillId="0" borderId="0" xfId="0" applyNumberFormat="1" applyFont="1" applyProtection="1">
      <protection hidden="1"/>
    </xf>
    <xf numFmtId="49" fontId="13" fillId="13" borderId="1" xfId="0" applyNumberFormat="1" applyFont="1" applyFill="1" applyBorder="1" applyAlignment="1" applyProtection="1">
      <alignment horizontal="center" vertical="center" wrapText="1"/>
      <protection hidden="1"/>
    </xf>
    <xf numFmtId="0" fontId="5" fillId="3" borderId="5" xfId="0"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6" fillId="3" borderId="6" xfId="0" applyFont="1" applyFill="1" applyBorder="1" applyAlignment="1" applyProtection="1">
      <alignment horizontal="center" vertical="center"/>
      <protection hidden="1"/>
    </xf>
    <xf numFmtId="49" fontId="13" fillId="14" borderId="1" xfId="0" applyNumberFormat="1" applyFont="1" applyFill="1" applyBorder="1" applyAlignment="1" applyProtection="1">
      <alignment horizontal="center" vertical="center" wrapText="1"/>
      <protection hidden="1"/>
    </xf>
    <xf numFmtId="49" fontId="13" fillId="15" borderId="1" xfId="0" applyNumberFormat="1" applyFont="1" applyFill="1" applyBorder="1" applyAlignment="1" applyProtection="1">
      <alignment horizontal="center" vertical="center" wrapText="1"/>
      <protection hidden="1"/>
    </xf>
    <xf numFmtId="0" fontId="17" fillId="0" borderId="25" xfId="0" applyFont="1" applyBorder="1" applyAlignment="1" applyProtection="1">
      <alignment horizontal="center" vertical="center" wrapText="1"/>
      <protection hidden="1"/>
    </xf>
    <xf numFmtId="49" fontId="13" fillId="16" borderId="1" xfId="0" applyNumberFormat="1" applyFont="1" applyFill="1" applyBorder="1" applyAlignment="1" applyProtection="1">
      <alignment horizontal="center" vertical="center" wrapText="1"/>
      <protection hidden="1"/>
    </xf>
    <xf numFmtId="0" fontId="6" fillId="17" borderId="20" xfId="0" applyFont="1" applyFill="1" applyBorder="1" applyAlignment="1" applyProtection="1">
      <alignment horizontal="center" vertical="center"/>
      <protection hidden="1"/>
    </xf>
    <xf numFmtId="0" fontId="6" fillId="17" borderId="24" xfId="0" applyFont="1" applyFill="1" applyBorder="1" applyAlignment="1" applyProtection="1">
      <alignment horizontal="center" vertical="center" wrapText="1"/>
      <protection hidden="1"/>
    </xf>
    <xf numFmtId="0" fontId="5" fillId="0" borderId="5" xfId="0" applyFont="1" applyBorder="1" applyAlignment="1" applyProtection="1">
      <alignment vertical="center"/>
      <protection hidden="1"/>
    </xf>
    <xf numFmtId="0" fontId="6" fillId="0" borderId="6" xfId="0" applyFont="1" applyBorder="1" applyAlignment="1" applyProtection="1">
      <alignment horizontal="center" vertical="center"/>
      <protection hidden="1"/>
    </xf>
    <xf numFmtId="0" fontId="22" fillId="2" borderId="5" xfId="0" applyFont="1" applyFill="1" applyBorder="1" applyAlignment="1" applyProtection="1">
      <alignment vertical="center"/>
      <protection hidden="1"/>
    </xf>
    <xf numFmtId="0" fontId="5" fillId="2" borderId="0"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17" borderId="26" xfId="0" applyFont="1" applyFill="1" applyBorder="1" applyAlignment="1" applyProtection="1">
      <alignment horizontal="center" vertical="center"/>
      <protection hidden="1"/>
    </xf>
    <xf numFmtId="0" fontId="6" fillId="17" borderId="27" xfId="0" applyFont="1" applyFill="1" applyBorder="1" applyAlignment="1" applyProtection="1">
      <alignment horizontal="center" vertical="center" wrapText="1"/>
      <protection hidden="1"/>
    </xf>
    <xf numFmtId="0" fontId="17" fillId="0" borderId="28" xfId="0" applyFont="1" applyBorder="1" applyAlignment="1" applyProtection="1">
      <alignment horizontal="center" vertical="center" wrapText="1"/>
      <protection hidden="1"/>
    </xf>
    <xf numFmtId="0" fontId="22" fillId="2" borderId="7" xfId="0" applyFont="1" applyFill="1" applyBorder="1" applyAlignment="1" applyProtection="1">
      <alignment vertical="center"/>
      <protection hidden="1"/>
    </xf>
    <xf numFmtId="0" fontId="5"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10" borderId="20" xfId="0" applyFont="1" applyFill="1" applyBorder="1" applyAlignment="1" applyProtection="1">
      <alignment horizontal="center" vertical="center" wrapText="1"/>
      <protection hidden="1"/>
    </xf>
    <xf numFmtId="0" fontId="6" fillId="10" borderId="24" xfId="0" applyFont="1" applyFill="1" applyBorder="1" applyAlignment="1" applyProtection="1">
      <alignment horizontal="center" vertical="center" wrapText="1"/>
      <protection hidden="1"/>
    </xf>
    <xf numFmtId="0" fontId="21" fillId="0" borderId="25" xfId="0" applyFont="1" applyBorder="1" applyAlignment="1" applyProtection="1">
      <alignment vertical="center" wrapText="1"/>
      <protection hidden="1"/>
    </xf>
    <xf numFmtId="0" fontId="6" fillId="0" borderId="10" xfId="0" applyFont="1" applyBorder="1" applyAlignment="1" applyProtection="1">
      <alignment horizontal="center"/>
      <protection hidden="1"/>
    </xf>
    <xf numFmtId="0" fontId="6" fillId="13" borderId="10" xfId="0" applyFont="1" applyFill="1" applyBorder="1" applyAlignment="1" applyProtection="1">
      <alignment horizontal="center"/>
      <protection hidden="1"/>
    </xf>
    <xf numFmtId="0" fontId="5" fillId="3" borderId="2"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6" fillId="3" borderId="4" xfId="0" applyFont="1" applyFill="1" applyBorder="1" applyAlignment="1" applyProtection="1">
      <alignment horizontal="center" vertical="center"/>
      <protection hidden="1"/>
    </xf>
    <xf numFmtId="0" fontId="5" fillId="12" borderId="11" xfId="0" applyFont="1" applyFill="1" applyBorder="1" applyProtection="1">
      <protection hidden="1"/>
    </xf>
    <xf numFmtId="0" fontId="5" fillId="12" borderId="12" xfId="0" applyFont="1" applyFill="1" applyBorder="1" applyProtection="1">
      <protection hidden="1"/>
    </xf>
    <xf numFmtId="0" fontId="5" fillId="12" borderId="13" xfId="0" applyFont="1" applyFill="1" applyBorder="1" applyProtection="1">
      <protection hidden="1"/>
    </xf>
    <xf numFmtId="1" fontId="31" fillId="0" borderId="0" xfId="0" applyNumberFormat="1" applyFont="1" applyAlignment="1" applyProtection="1">
      <alignment horizontal="center"/>
      <protection hidden="1"/>
    </xf>
    <xf numFmtId="1" fontId="5" fillId="0" borderId="0" xfId="0" applyNumberFormat="1" applyFont="1" applyAlignment="1" applyProtection="1">
      <alignment horizontal="center"/>
      <protection hidden="1"/>
    </xf>
    <xf numFmtId="0" fontId="5" fillId="0" borderId="5" xfId="0" applyFont="1" applyBorder="1" applyProtection="1">
      <protection hidden="1"/>
    </xf>
    <xf numFmtId="0" fontId="5" fillId="0" borderId="6" xfId="0" applyFont="1" applyBorder="1" applyProtection="1">
      <protection hidden="1"/>
    </xf>
    <xf numFmtId="0" fontId="5" fillId="13" borderId="11" xfId="0" applyFont="1" applyFill="1" applyBorder="1" applyProtection="1">
      <protection hidden="1"/>
    </xf>
    <xf numFmtId="0" fontId="5" fillId="13" borderId="12" xfId="0" applyFont="1" applyFill="1" applyBorder="1" applyProtection="1">
      <protection hidden="1"/>
    </xf>
    <xf numFmtId="0" fontId="5" fillId="13" borderId="13" xfId="0" applyFont="1" applyFill="1" applyBorder="1" applyProtection="1">
      <protection hidden="1"/>
    </xf>
    <xf numFmtId="0" fontId="7" fillId="18" borderId="29" xfId="0" applyFont="1" applyFill="1" applyBorder="1" applyAlignment="1" applyProtection="1">
      <alignment horizontal="center" vertical="center" wrapText="1"/>
      <protection hidden="1"/>
    </xf>
    <xf numFmtId="0" fontId="7" fillId="18" borderId="30" xfId="0" applyFont="1" applyFill="1" applyBorder="1" applyAlignment="1" applyProtection="1">
      <alignment horizontal="center" vertical="center" wrapText="1"/>
      <protection hidden="1"/>
    </xf>
    <xf numFmtId="0" fontId="7" fillId="18" borderId="24" xfId="0" applyFont="1" applyFill="1" applyBorder="1" applyAlignment="1" applyProtection="1">
      <alignment horizontal="center" vertical="center" wrapText="1"/>
      <protection hidden="1"/>
    </xf>
    <xf numFmtId="0" fontId="7" fillId="18" borderId="31" xfId="0" applyFont="1" applyFill="1" applyBorder="1" applyAlignment="1" applyProtection="1">
      <alignment horizontal="center" vertical="center" wrapText="1"/>
      <protection hidden="1"/>
    </xf>
    <xf numFmtId="0" fontId="5" fillId="16" borderId="11" xfId="0" applyFont="1" applyFill="1" applyBorder="1" applyProtection="1">
      <protection hidden="1"/>
    </xf>
    <xf numFmtId="0" fontId="5" fillId="16" borderId="12" xfId="0" applyFont="1" applyFill="1" applyBorder="1" applyProtection="1">
      <protection hidden="1"/>
    </xf>
    <xf numFmtId="0" fontId="5" fillId="16" borderId="13" xfId="0" applyFont="1" applyFill="1" applyBorder="1" applyProtection="1">
      <protection hidden="1"/>
    </xf>
    <xf numFmtId="0" fontId="14" fillId="0" borderId="0" xfId="0" applyFont="1" applyBorder="1" applyAlignment="1" applyProtection="1">
      <alignment vertical="center" wrapText="1"/>
      <protection hidden="1"/>
    </xf>
    <xf numFmtId="0" fontId="5" fillId="16" borderId="1" xfId="0" applyFont="1" applyFill="1" applyBorder="1" applyAlignment="1" applyProtection="1">
      <alignment horizontal="center"/>
      <protection hidden="1"/>
    </xf>
    <xf numFmtId="0" fontId="14" fillId="0" borderId="0" xfId="0" applyFont="1" applyAlignment="1" applyProtection="1">
      <alignment vertical="center"/>
      <protection hidden="1"/>
    </xf>
    <xf numFmtId="0" fontId="13" fillId="17" borderId="32" xfId="0" applyFont="1" applyFill="1" applyBorder="1" applyAlignment="1" applyProtection="1">
      <alignment horizontal="center" vertical="center" wrapText="1"/>
      <protection hidden="1"/>
    </xf>
    <xf numFmtId="0" fontId="32" fillId="0" borderId="32" xfId="0" applyFont="1" applyBorder="1" applyAlignment="1" applyProtection="1">
      <alignment horizontal="center" vertical="center" wrapText="1"/>
      <protection hidden="1"/>
    </xf>
    <xf numFmtId="0" fontId="13" fillId="17" borderId="33" xfId="0" applyFont="1" applyFill="1" applyBorder="1" applyAlignment="1" applyProtection="1">
      <alignment horizontal="center" vertical="center" wrapText="1"/>
      <protection hidden="1"/>
    </xf>
    <xf numFmtId="0" fontId="13" fillId="17" borderId="15" xfId="0" applyFont="1" applyFill="1" applyBorder="1" applyAlignment="1" applyProtection="1">
      <alignment horizontal="center" vertical="center" wrapText="1"/>
      <protection hidden="1"/>
    </xf>
    <xf numFmtId="0" fontId="13" fillId="11" borderId="32" xfId="0" applyFont="1" applyFill="1" applyBorder="1" applyAlignment="1" applyProtection="1">
      <alignment horizontal="center" vertical="center" wrapText="1"/>
      <protection hidden="1"/>
    </xf>
    <xf numFmtId="0" fontId="32" fillId="9" borderId="32" xfId="0" applyFont="1" applyFill="1" applyBorder="1" applyAlignment="1" applyProtection="1">
      <alignment horizontal="center" vertical="center" wrapText="1"/>
      <protection hidden="1"/>
    </xf>
    <xf numFmtId="0" fontId="32" fillId="0" borderId="18" xfId="0" applyFont="1" applyBorder="1" applyAlignment="1" applyProtection="1">
      <alignment horizontal="center" vertical="center" wrapText="1"/>
      <protection hidden="1"/>
    </xf>
    <xf numFmtId="0" fontId="13" fillId="0" borderId="18" xfId="0" applyFont="1" applyBorder="1" applyAlignment="1" applyProtection="1">
      <alignment horizontal="center" vertical="center" wrapText="1"/>
      <protection hidden="1"/>
    </xf>
    <xf numFmtId="0" fontId="14" fillId="0" borderId="0" xfId="0" applyFont="1" applyProtection="1">
      <protection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1" fontId="6" fillId="0" borderId="14" xfId="0" applyNumberFormat="1" applyFont="1" applyBorder="1" applyAlignment="1" applyProtection="1">
      <alignment horizontal="center"/>
      <protection hidden="1"/>
    </xf>
    <xf numFmtId="0" fontId="9" fillId="2" borderId="0" xfId="0" applyFont="1" applyFill="1" applyBorder="1" applyAlignment="1" applyProtection="1">
      <alignment vertical="center"/>
      <protection hidden="1"/>
    </xf>
    <xf numFmtId="0" fontId="3" fillId="0" borderId="0" xfId="0" applyFont="1" applyBorder="1" applyAlignment="1" applyProtection="1">
      <protection hidden="1"/>
    </xf>
    <xf numFmtId="190" fontId="10" fillId="2" borderId="0" xfId="0" applyNumberFormat="1" applyFont="1" applyFill="1" applyAlignment="1" applyProtection="1">
      <alignment horizontal="left" vertical="center"/>
      <protection hidden="1"/>
    </xf>
    <xf numFmtId="1" fontId="6" fillId="0" borderId="1" xfId="0" applyNumberFormat="1" applyFont="1" applyBorder="1" applyAlignment="1" applyProtection="1">
      <alignment horizontal="center"/>
      <protection hidden="1"/>
    </xf>
    <xf numFmtId="2" fontId="19" fillId="2" borderId="0" xfId="0" applyNumberFormat="1" applyFont="1" applyFill="1" applyBorder="1" applyAlignment="1" applyProtection="1">
      <alignment horizontal="center" vertical="center"/>
      <protection hidden="1"/>
    </xf>
    <xf numFmtId="1" fontId="13" fillId="0" borderId="0" xfId="0" applyNumberFormat="1" applyFont="1" applyAlignment="1" applyProtection="1">
      <alignment horizontal="right" vertical="center" wrapText="1"/>
      <protection hidden="1"/>
    </xf>
    <xf numFmtId="0" fontId="14" fillId="0" borderId="34" xfId="0" applyFont="1" applyBorder="1" applyAlignment="1" applyProtection="1">
      <alignment horizontal="right" vertical="center" wrapText="1"/>
      <protection hidden="1"/>
    </xf>
    <xf numFmtId="1" fontId="14" fillId="0" borderId="34" xfId="0" applyNumberFormat="1" applyFont="1" applyBorder="1" applyAlignment="1" applyProtection="1">
      <alignment horizontal="right" vertical="center" wrapText="1"/>
      <protection hidden="1"/>
    </xf>
    <xf numFmtId="0" fontId="14" fillId="0" borderId="0" xfId="0" applyFont="1" applyBorder="1" applyAlignment="1" applyProtection="1">
      <alignment horizontal="right" vertical="center" wrapText="1"/>
      <protection hidden="1"/>
    </xf>
    <xf numFmtId="0" fontId="13" fillId="0" borderId="18" xfId="0" applyFont="1" applyBorder="1" applyAlignment="1" applyProtection="1">
      <alignment horizontal="right" vertical="center" wrapText="1"/>
      <protection hidden="1"/>
    </xf>
    <xf numFmtId="0" fontId="13" fillId="0" borderId="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6" fillId="12" borderId="18" xfId="0" applyFont="1" applyFill="1" applyBorder="1" applyAlignment="1" applyProtection="1">
      <alignment horizontal="center" vertical="center" wrapText="1"/>
      <protection hidden="1"/>
    </xf>
    <xf numFmtId="0" fontId="7" fillId="18" borderId="35" xfId="0" applyFont="1" applyFill="1" applyBorder="1" applyAlignment="1" applyProtection="1">
      <alignment horizontal="center" vertical="center" wrapText="1"/>
      <protection hidden="1"/>
    </xf>
    <xf numFmtId="0" fontId="7" fillId="18" borderId="36" xfId="0" applyFont="1" applyFill="1" applyBorder="1" applyAlignment="1" applyProtection="1">
      <alignment horizontal="center" vertical="center" wrapText="1"/>
      <protection hidden="1"/>
    </xf>
    <xf numFmtId="0" fontId="2" fillId="0" borderId="0" xfId="0" applyFont="1" applyBorder="1" applyProtection="1">
      <protection hidden="1"/>
    </xf>
    <xf numFmtId="0" fontId="1" fillId="0" borderId="0" xfId="0" applyFont="1" applyAlignment="1" applyProtection="1">
      <protection hidden="1"/>
    </xf>
    <xf numFmtId="0" fontId="5" fillId="0" borderId="0" xfId="0" applyFont="1" applyAlignment="1" applyProtection="1">
      <protection hidden="1"/>
    </xf>
    <xf numFmtId="49" fontId="13" fillId="12" borderId="37" xfId="0" applyNumberFormat="1" applyFont="1" applyFill="1" applyBorder="1" applyAlignment="1" applyProtection="1">
      <alignment horizontal="center" vertical="center" wrapText="1"/>
      <protection hidden="1"/>
    </xf>
    <xf numFmtId="0" fontId="5" fillId="12" borderId="15" xfId="0" applyFont="1" applyFill="1" applyBorder="1" applyAlignment="1" applyProtection="1">
      <alignment horizontal="center" vertical="center" wrapText="1"/>
      <protection hidden="1"/>
    </xf>
    <xf numFmtId="49" fontId="13" fillId="13" borderId="37" xfId="0" applyNumberFormat="1" applyFont="1" applyFill="1" applyBorder="1" applyAlignment="1" applyProtection="1">
      <alignment horizontal="center" vertical="center" wrapText="1"/>
      <protection hidden="1"/>
    </xf>
    <xf numFmtId="49" fontId="13" fillId="13" borderId="38" xfId="0" applyNumberFormat="1" applyFont="1" applyFill="1" applyBorder="1" applyAlignment="1" applyProtection="1">
      <alignment horizontal="center" vertical="center" wrapText="1"/>
      <protection hidden="1"/>
    </xf>
    <xf numFmtId="49" fontId="33" fillId="16" borderId="37" xfId="0" applyNumberFormat="1" applyFont="1" applyFill="1" applyBorder="1" applyAlignment="1" applyProtection="1">
      <alignment horizontal="center" vertical="center" wrapText="1"/>
      <protection hidden="1"/>
    </xf>
    <xf numFmtId="49" fontId="33" fillId="16" borderId="15" xfId="0" applyNumberFormat="1" applyFont="1" applyFill="1" applyBorder="1" applyAlignment="1" applyProtection="1">
      <alignment horizontal="center" vertical="center" wrapText="1"/>
      <protection hidden="1"/>
    </xf>
    <xf numFmtId="1" fontId="13" fillId="0" borderId="0" xfId="0" applyNumberFormat="1" applyFont="1" applyBorder="1" applyAlignment="1" applyProtection="1">
      <alignment horizontal="right" vertical="center" wrapText="1"/>
      <protection hidden="1"/>
    </xf>
    <xf numFmtId="0" fontId="34" fillId="16" borderId="18" xfId="0" applyFont="1" applyFill="1" applyBorder="1" applyAlignment="1" applyProtection="1">
      <alignment horizontal="center" vertical="center" wrapText="1"/>
      <protection hidden="1"/>
    </xf>
    <xf numFmtId="0" fontId="2" fillId="0" borderId="0" xfId="0" applyFont="1" applyBorder="1" applyAlignment="1" applyProtection="1">
      <alignment vertical="center"/>
      <protection hidden="1"/>
    </xf>
    <xf numFmtId="0" fontId="6" fillId="0" borderId="0" xfId="0" applyFont="1" applyProtection="1">
      <protection hidden="1"/>
    </xf>
    <xf numFmtId="0" fontId="13" fillId="0" borderId="39" xfId="0" applyFont="1" applyBorder="1" applyAlignment="1" applyProtection="1">
      <alignment horizontal="center" vertical="center" wrapText="1"/>
      <protection hidden="1"/>
    </xf>
    <xf numFmtId="0" fontId="13" fillId="0" borderId="17" xfId="0" applyFont="1" applyBorder="1" applyAlignment="1" applyProtection="1">
      <alignment horizontal="center" vertical="center" wrapText="1"/>
      <protection hidden="1"/>
    </xf>
    <xf numFmtId="1" fontId="13" fillId="9" borderId="18" xfId="0" applyNumberFormat="1" applyFont="1" applyFill="1" applyBorder="1" applyAlignment="1" applyProtection="1">
      <alignment horizontal="center" vertical="center" wrapText="1"/>
      <protection hidden="1"/>
    </xf>
    <xf numFmtId="0" fontId="5" fillId="0" borderId="0" xfId="0" applyFont="1" applyBorder="1" applyAlignment="1" applyProtection="1">
      <alignment horizontal="left" vertical="center"/>
      <protection hidden="1"/>
    </xf>
    <xf numFmtId="0" fontId="11" fillId="0" borderId="0" xfId="0" applyFont="1" applyProtection="1">
      <protection hidden="1"/>
    </xf>
    <xf numFmtId="0" fontId="0" fillId="0" borderId="0" xfId="0" applyAlignment="1" applyProtection="1">
      <protection hidden="1"/>
    </xf>
    <xf numFmtId="0" fontId="2" fillId="0" borderId="0" xfId="0" applyFont="1" applyAlignment="1" applyProtection="1">
      <protection hidden="1"/>
    </xf>
    <xf numFmtId="0" fontId="12" fillId="0" borderId="23" xfId="0" applyFont="1" applyBorder="1" applyAlignment="1" applyProtection="1">
      <alignment vertical="center" wrapText="1"/>
      <protection hidden="1"/>
    </xf>
    <xf numFmtId="0" fontId="8" fillId="0" borderId="0" xfId="0" applyFont="1" applyProtection="1">
      <protection hidden="1"/>
    </xf>
    <xf numFmtId="0" fontId="2" fillId="0" borderId="28" xfId="0" applyFont="1" applyBorder="1" applyProtection="1">
      <protection hidden="1"/>
    </xf>
    <xf numFmtId="0" fontId="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5" borderId="0" xfId="0" applyFill="1"/>
    <xf numFmtId="0" fontId="6" fillId="5" borderId="0" xfId="0" applyFont="1" applyFill="1" applyAlignment="1">
      <alignment horizontal="right"/>
    </xf>
    <xf numFmtId="0" fontId="0" fillId="0" borderId="1" xfId="0" applyFill="1" applyBorder="1" applyAlignment="1">
      <alignment horizontal="center"/>
    </xf>
    <xf numFmtId="0" fontId="6" fillId="6" borderId="8" xfId="0" applyFont="1" applyFill="1" applyBorder="1" applyAlignment="1">
      <alignment horizontal="center"/>
    </xf>
    <xf numFmtId="0" fontId="6" fillId="6" borderId="7" xfId="0" applyFont="1" applyFill="1" applyBorder="1" applyAlignment="1">
      <alignment horizontal="center"/>
    </xf>
    <xf numFmtId="0" fontId="6" fillId="6" borderId="0" xfId="0" applyFont="1" applyFill="1" applyBorder="1" applyAlignment="1">
      <alignment horizontal="center"/>
    </xf>
    <xf numFmtId="0" fontId="0" fillId="6" borderId="0" xfId="0" applyFill="1" applyAlignment="1">
      <alignment horizontal="center"/>
    </xf>
    <xf numFmtId="0" fontId="0" fillId="6" borderId="5" xfId="0" applyFill="1" applyBorder="1" applyAlignment="1">
      <alignment horizontal="center"/>
    </xf>
    <xf numFmtId="0" fontId="0" fillId="6" borderId="0" xfId="0" applyFill="1" applyBorder="1" applyAlignment="1">
      <alignment horizontal="center"/>
    </xf>
    <xf numFmtId="0" fontId="29" fillId="5" borderId="0" xfId="0" applyFont="1" applyFill="1" applyAlignment="1">
      <alignment horizontal="center"/>
    </xf>
    <xf numFmtId="0" fontId="29" fillId="5" borderId="0" xfId="0" applyFont="1" applyFill="1" applyBorder="1" applyAlignment="1">
      <alignment horizontal="center"/>
    </xf>
    <xf numFmtId="1" fontId="0" fillId="12" borderId="1" xfId="0" applyNumberFormat="1" applyFill="1" applyBorder="1" applyAlignment="1">
      <alignment horizontal="center"/>
    </xf>
    <xf numFmtId="1" fontId="0" fillId="16" borderId="1" xfId="0" applyNumberFormat="1" applyFill="1" applyBorder="1" applyAlignment="1">
      <alignment horizontal="center"/>
    </xf>
    <xf numFmtId="1" fontId="0" fillId="13" borderId="1" xfId="0" applyNumberFormat="1" applyFill="1" applyBorder="1" applyAlignment="1">
      <alignment horizontal="center"/>
    </xf>
    <xf numFmtId="0" fontId="13" fillId="0" borderId="25" xfId="0" applyFont="1" applyBorder="1" applyAlignment="1" applyProtection="1">
      <alignment horizontal="center" vertical="center" wrapText="1"/>
      <protection hidden="1"/>
    </xf>
    <xf numFmtId="0" fontId="13" fillId="0" borderId="17" xfId="0" applyFont="1" applyBorder="1" applyAlignment="1" applyProtection="1">
      <alignment horizontal="center" vertical="center" wrapText="1"/>
      <protection hidden="1"/>
    </xf>
    <xf numFmtId="1" fontId="13" fillId="0" borderId="0" xfId="0" applyNumberFormat="1" applyFont="1" applyAlignment="1" applyProtection="1">
      <alignment horizontal="left" vertical="center" wrapText="1"/>
      <protection hidden="1"/>
    </xf>
    <xf numFmtId="1" fontId="13" fillId="0" borderId="40" xfId="0" applyNumberFormat="1" applyFont="1" applyBorder="1" applyAlignment="1" applyProtection="1">
      <alignment horizontal="left" vertical="center" wrapText="1"/>
      <protection hidden="1"/>
    </xf>
    <xf numFmtId="1" fontId="6" fillId="0" borderId="32" xfId="0" applyNumberFormat="1" applyFont="1" applyBorder="1" applyAlignment="1" applyProtection="1">
      <alignment horizontal="center"/>
      <protection hidden="1"/>
    </xf>
    <xf numFmtId="0" fontId="6" fillId="5" borderId="5" xfId="0" applyFont="1" applyFill="1" applyBorder="1" applyAlignment="1">
      <alignment horizontal="center" wrapText="1"/>
    </xf>
    <xf numFmtId="0" fontId="0" fillId="5" borderId="5" xfId="0" applyFill="1" applyBorder="1" applyAlignment="1">
      <alignment horizontal="center" wrapText="1"/>
    </xf>
    <xf numFmtId="0" fontId="23" fillId="15" borderId="41" xfId="0" applyFont="1" applyFill="1" applyBorder="1" applyAlignment="1" applyProtection="1">
      <alignment horizontal="center"/>
      <protection hidden="1"/>
    </xf>
    <xf numFmtId="0" fontId="24" fillId="15" borderId="42" xfId="0" applyFont="1" applyFill="1" applyBorder="1" applyAlignment="1" applyProtection="1">
      <alignment horizontal="center"/>
      <protection hidden="1"/>
    </xf>
    <xf numFmtId="0" fontId="0" fillId="0" borderId="42" xfId="0" applyBorder="1" applyAlignment="1" applyProtection="1">
      <protection hidden="1"/>
    </xf>
    <xf numFmtId="0" fontId="0" fillId="0" borderId="43" xfId="0" applyBorder="1" applyAlignment="1" applyProtection="1">
      <protection hidden="1"/>
    </xf>
    <xf numFmtId="0" fontId="23" fillId="16" borderId="41" xfId="0" applyFont="1" applyFill="1" applyBorder="1" applyAlignment="1" applyProtection="1">
      <alignment horizontal="center"/>
      <protection hidden="1"/>
    </xf>
    <xf numFmtId="0" fontId="24" fillId="16" borderId="42" xfId="0" applyFont="1" applyFill="1" applyBorder="1" applyAlignment="1" applyProtection="1">
      <alignment horizontal="center"/>
      <protection hidden="1"/>
    </xf>
    <xf numFmtId="0" fontId="13" fillId="11" borderId="32" xfId="0" applyFont="1" applyFill="1" applyBorder="1" applyAlignment="1" applyProtection="1">
      <alignment horizontal="center" vertical="center"/>
      <protection hidden="1"/>
    </xf>
    <xf numFmtId="49" fontId="23" fillId="12" borderId="32" xfId="0" applyNumberFormat="1" applyFont="1" applyFill="1" applyBorder="1" applyAlignment="1" applyProtection="1">
      <alignment horizontal="center"/>
      <protection hidden="1"/>
    </xf>
    <xf numFmtId="49" fontId="23" fillId="13" borderId="32" xfId="0" applyNumberFormat="1" applyFont="1" applyFill="1" applyBorder="1" applyAlignment="1" applyProtection="1">
      <alignment horizontal="center"/>
      <protection hidden="1"/>
    </xf>
    <xf numFmtId="49" fontId="23" fillId="14" borderId="32" xfId="0" applyNumberFormat="1" applyFont="1" applyFill="1" applyBorder="1" applyAlignment="1" applyProtection="1">
      <alignment horizontal="center"/>
      <protection hidden="1"/>
    </xf>
    <xf numFmtId="49" fontId="23" fillId="15" borderId="32" xfId="0" applyNumberFormat="1" applyFont="1" applyFill="1" applyBorder="1" applyAlignment="1" applyProtection="1">
      <alignment horizontal="center"/>
      <protection hidden="1"/>
    </xf>
    <xf numFmtId="49" fontId="23" fillId="16" borderId="32" xfId="0" applyNumberFormat="1" applyFont="1" applyFill="1" applyBorder="1" applyAlignment="1" applyProtection="1">
      <alignment horizontal="center"/>
      <protection hidden="1"/>
    </xf>
    <xf numFmtId="0" fontId="6" fillId="8" borderId="37" xfId="0" applyFont="1" applyFill="1" applyBorder="1" applyAlignment="1" applyProtection="1">
      <alignment horizontal="center" vertical="center" wrapText="1"/>
      <protection locked="0"/>
    </xf>
    <xf numFmtId="0" fontId="6" fillId="8" borderId="45" xfId="0" applyFont="1" applyFill="1" applyBorder="1" applyAlignment="1" applyProtection="1">
      <alignment horizontal="center" vertical="center" wrapText="1"/>
      <protection locked="0"/>
    </xf>
    <xf numFmtId="0" fontId="6" fillId="8" borderId="15" xfId="0" applyFont="1" applyFill="1" applyBorder="1" applyAlignment="1" applyProtection="1">
      <alignment horizontal="center" vertical="center" wrapText="1"/>
      <protection locked="0"/>
    </xf>
    <xf numFmtId="0" fontId="6" fillId="8" borderId="46" xfId="0" applyFont="1" applyFill="1" applyBorder="1" applyAlignment="1" applyProtection="1">
      <alignment horizontal="center" vertical="center" wrapText="1"/>
      <protection locked="0"/>
    </xf>
    <xf numFmtId="0" fontId="6" fillId="8" borderId="16" xfId="0" applyFont="1" applyFill="1" applyBorder="1" applyAlignment="1" applyProtection="1">
      <alignment horizontal="center" vertical="center" wrapText="1"/>
      <protection locked="0"/>
    </xf>
    <xf numFmtId="0" fontId="6" fillId="13" borderId="37" xfId="0" applyFont="1" applyFill="1" applyBorder="1" applyAlignment="1" applyProtection="1">
      <alignment horizontal="center" vertical="center" wrapText="1"/>
      <protection hidden="1"/>
    </xf>
    <xf numFmtId="0" fontId="6" fillId="13" borderId="45" xfId="0" applyFont="1" applyFill="1" applyBorder="1" applyAlignment="1" applyProtection="1">
      <alignment horizontal="center" vertical="center" wrapText="1"/>
      <protection hidden="1"/>
    </xf>
    <xf numFmtId="0" fontId="6" fillId="13" borderId="15" xfId="0" applyFont="1" applyFill="1" applyBorder="1" applyAlignment="1" applyProtection="1">
      <alignment horizontal="center" vertical="center" wrapText="1"/>
      <protection hidden="1"/>
    </xf>
    <xf numFmtId="0" fontId="13" fillId="8" borderId="37" xfId="0" applyFont="1" applyFill="1" applyBorder="1" applyAlignment="1" applyProtection="1">
      <alignment horizontal="justify" vertical="center" wrapText="1"/>
      <protection locked="0"/>
    </xf>
    <xf numFmtId="0" fontId="13" fillId="8" borderId="45" xfId="0" applyFont="1" applyFill="1" applyBorder="1" applyAlignment="1" applyProtection="1">
      <alignment horizontal="justify" vertical="center" wrapText="1"/>
      <protection locked="0"/>
    </xf>
    <xf numFmtId="0" fontId="13" fillId="8" borderId="15" xfId="0" applyFont="1" applyFill="1" applyBorder="1" applyAlignment="1" applyProtection="1">
      <alignment horizontal="justify" vertical="center" wrapText="1"/>
      <protection locked="0"/>
    </xf>
    <xf numFmtId="0" fontId="13" fillId="11" borderId="41" xfId="0" applyFont="1" applyFill="1" applyBorder="1" applyAlignment="1" applyProtection="1">
      <alignment horizontal="center" vertical="center"/>
      <protection hidden="1"/>
    </xf>
    <xf numFmtId="0" fontId="13" fillId="11" borderId="42" xfId="0" applyFont="1" applyFill="1"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23" fillId="12" borderId="41" xfId="0" applyFont="1" applyFill="1" applyBorder="1" applyAlignment="1" applyProtection="1">
      <alignment horizontal="center"/>
      <protection hidden="1"/>
    </xf>
    <xf numFmtId="0" fontId="24" fillId="12" borderId="42" xfId="0" applyFont="1" applyFill="1" applyBorder="1" applyAlignment="1" applyProtection="1">
      <alignment horizontal="center"/>
      <protection hidden="1"/>
    </xf>
    <xf numFmtId="0" fontId="7" fillId="0" borderId="0" xfId="0" applyFont="1" applyAlignment="1" applyProtection="1">
      <alignment horizontal="center" wrapText="1"/>
      <protection hidden="1"/>
    </xf>
    <xf numFmtId="0" fontId="0" fillId="0" borderId="0" xfId="0" applyAlignment="1" applyProtection="1">
      <alignment horizontal="center"/>
      <protection hidden="1"/>
    </xf>
    <xf numFmtId="0" fontId="23" fillId="13" borderId="41" xfId="0" applyFont="1" applyFill="1" applyBorder="1" applyAlignment="1" applyProtection="1">
      <alignment horizontal="center"/>
      <protection hidden="1"/>
    </xf>
    <xf numFmtId="0" fontId="24" fillId="13" borderId="42" xfId="0" applyFont="1" applyFill="1" applyBorder="1" applyAlignment="1" applyProtection="1">
      <alignment horizontal="center"/>
      <protection hidden="1"/>
    </xf>
    <xf numFmtId="0" fontId="23" fillId="14" borderId="41" xfId="0" applyFont="1" applyFill="1" applyBorder="1" applyAlignment="1" applyProtection="1">
      <alignment horizontal="center"/>
      <protection hidden="1"/>
    </xf>
    <xf numFmtId="0" fontId="24" fillId="14" borderId="42" xfId="0" applyFont="1" applyFill="1" applyBorder="1" applyAlignment="1" applyProtection="1">
      <alignment horizontal="center"/>
      <protection hidden="1"/>
    </xf>
    <xf numFmtId="0" fontId="6" fillId="9" borderId="11" xfId="0" applyFont="1" applyFill="1" applyBorder="1" applyAlignment="1" applyProtection="1">
      <alignment horizontal="center" vertical="center"/>
      <protection hidden="1"/>
    </xf>
    <xf numFmtId="0" fontId="5" fillId="9" borderId="13" xfId="0" applyFont="1" applyFill="1" applyBorder="1" applyAlignment="1" applyProtection="1">
      <alignment horizontal="center"/>
      <protection hidden="1"/>
    </xf>
    <xf numFmtId="0" fontId="5" fillId="0" borderId="0" xfId="0" applyFont="1" applyAlignment="1" applyProtection="1">
      <alignment horizontal="center"/>
      <protection hidden="1"/>
    </xf>
    <xf numFmtId="0" fontId="13" fillId="0" borderId="37" xfId="0" applyFont="1" applyBorder="1" applyAlignment="1" applyProtection="1">
      <alignment horizontal="center" vertical="center" wrapText="1"/>
      <protection hidden="1"/>
    </xf>
    <xf numFmtId="0" fontId="13" fillId="0" borderId="45"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0" fontId="20" fillId="0" borderId="0" xfId="0" applyFont="1" applyBorder="1" applyAlignment="1" applyProtection="1">
      <alignment horizontal="left" vertical="center"/>
      <protection hidden="1"/>
    </xf>
    <xf numFmtId="0" fontId="7" fillId="18" borderId="47" xfId="0" applyFont="1" applyFill="1" applyBorder="1" applyAlignment="1" applyProtection="1">
      <alignment horizontal="center" vertical="center" textRotation="90" wrapText="1"/>
      <protection hidden="1"/>
    </xf>
    <xf numFmtId="0" fontId="7" fillId="18" borderId="48" xfId="0" applyFont="1" applyFill="1" applyBorder="1" applyAlignment="1" applyProtection="1">
      <alignment horizontal="center" vertical="center" textRotation="90" wrapText="1"/>
      <protection hidden="1"/>
    </xf>
    <xf numFmtId="0" fontId="7" fillId="18" borderId="49" xfId="0" applyFont="1" applyFill="1" applyBorder="1" applyAlignment="1" applyProtection="1">
      <alignment horizontal="center" vertical="center" textRotation="90" wrapText="1"/>
      <protection hidden="1"/>
    </xf>
    <xf numFmtId="0" fontId="13" fillId="0" borderId="44" xfId="0" applyFont="1" applyBorder="1" applyAlignment="1" applyProtection="1">
      <alignment horizontal="center" vertical="center" wrapText="1"/>
      <protection hidden="1"/>
    </xf>
    <xf numFmtId="0" fontId="6" fillId="0" borderId="0" xfId="0" applyFont="1" applyAlignment="1" applyProtection="1">
      <protection hidden="1"/>
    </xf>
    <xf numFmtId="0" fontId="16" fillId="0" borderId="0" xfId="0" applyFont="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3" fillId="0" borderId="17" xfId="0" applyFont="1" applyBorder="1" applyAlignment="1" applyProtection="1">
      <alignment horizontal="center" vertical="center" wrapText="1"/>
      <protection hidden="1"/>
    </xf>
    <xf numFmtId="0" fontId="13" fillId="0" borderId="40" xfId="0" applyFont="1" applyBorder="1" applyAlignment="1" applyProtection="1">
      <alignment horizontal="center" vertical="center" wrapText="1"/>
      <protection hidden="1"/>
    </xf>
    <xf numFmtId="0" fontId="7" fillId="0" borderId="0" xfId="0" applyFont="1" applyAlignment="1" applyProtection="1">
      <alignment horizontal="justify" vertical="center"/>
      <protection hidden="1"/>
    </xf>
    <xf numFmtId="0" fontId="7" fillId="0" borderId="0" xfId="0" applyFont="1" applyAlignment="1" applyProtection="1">
      <protection hidden="1"/>
    </xf>
    <xf numFmtId="0" fontId="19" fillId="0" borderId="0" xfId="0" applyFont="1" applyBorder="1" applyAlignment="1" applyProtection="1">
      <alignment horizontal="left" vertical="center"/>
      <protection hidden="1"/>
    </xf>
    <xf numFmtId="0" fontId="7" fillId="18" borderId="23" xfId="0" applyFont="1" applyFill="1" applyBorder="1" applyAlignment="1" applyProtection="1">
      <alignment horizontal="center" vertical="center" textRotation="90" wrapText="1"/>
      <protection hidden="1"/>
    </xf>
    <xf numFmtId="0" fontId="7" fillId="18" borderId="25" xfId="0" applyFont="1" applyFill="1" applyBorder="1" applyAlignment="1" applyProtection="1">
      <alignment horizontal="center" vertical="center" textRotation="90" wrapText="1"/>
      <protection hidden="1"/>
    </xf>
    <xf numFmtId="0" fontId="7" fillId="18" borderId="28" xfId="0" applyFont="1" applyFill="1" applyBorder="1" applyAlignment="1" applyProtection="1">
      <alignment horizontal="center" vertical="center" textRotation="90" wrapText="1"/>
      <protection hidden="1"/>
    </xf>
    <xf numFmtId="0" fontId="7" fillId="0" borderId="52" xfId="0" applyFont="1" applyBorder="1" applyAlignment="1">
      <alignment horizontal="center" vertical="center" wrapText="1"/>
    </xf>
    <xf numFmtId="0" fontId="0" fillId="0" borderId="53" xfId="0" applyBorder="1" applyAlignment="1">
      <alignment horizontal="center" vertical="center" wrapText="1"/>
    </xf>
    <xf numFmtId="0" fontId="0" fillId="0" borderId="58" xfId="0" applyBorder="1" applyAlignment="1">
      <alignment horizontal="center" vertical="center" wrapText="1"/>
    </xf>
    <xf numFmtId="0" fontId="5" fillId="17" borderId="59" xfId="0" applyFont="1" applyFill="1" applyBorder="1" applyAlignment="1">
      <alignment horizontal="justify" vertical="justify" wrapText="1"/>
    </xf>
    <xf numFmtId="0" fontId="0" fillId="17" borderId="60" xfId="0" applyFill="1" applyBorder="1" applyAlignment="1">
      <alignment horizontal="justify" vertical="justify" wrapText="1"/>
    </xf>
    <xf numFmtId="0" fontId="0" fillId="17" borderId="61" xfId="0" applyFill="1" applyBorder="1" applyAlignment="1">
      <alignment horizontal="justify" vertical="justify" wrapText="1"/>
    </xf>
    <xf numFmtId="0" fontId="24" fillId="0" borderId="46" xfId="0" applyFont="1" applyBorder="1" applyAlignment="1">
      <alignment horizontal="center" vertical="center" wrapText="1"/>
    </xf>
    <xf numFmtId="0" fontId="0" fillId="0" borderId="19" xfId="0" applyBorder="1" applyAlignment="1">
      <alignment vertical="center" wrapText="1"/>
    </xf>
    <xf numFmtId="0" fontId="0" fillId="0" borderId="16" xfId="0" applyBorder="1" applyAlignment="1">
      <alignment vertical="center" wrapText="1"/>
    </xf>
    <xf numFmtId="0" fontId="7" fillId="0" borderId="4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5"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24" fillId="0" borderId="19"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24" fillId="0" borderId="51"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7" fillId="0" borderId="50"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51" xfId="0" applyFont="1" applyBorder="1" applyAlignment="1">
      <alignment horizontal="justify" vertical="center" wrapText="1"/>
    </xf>
    <xf numFmtId="0" fontId="24" fillId="0" borderId="39"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17" xfId="0" applyFont="1" applyBorder="1" applyAlignment="1">
      <alignment horizontal="justify" vertical="center" wrapText="1"/>
    </xf>
    <xf numFmtId="0" fontId="0" fillId="0" borderId="53" xfId="0" applyBorder="1" applyAlignment="1">
      <alignment vertical="center" wrapText="1"/>
    </xf>
    <xf numFmtId="0" fontId="0" fillId="0" borderId="54" xfId="0" applyBorder="1" applyAlignment="1">
      <alignment vertical="center" wrapText="1"/>
    </xf>
    <xf numFmtId="0" fontId="24" fillId="0" borderId="40" xfId="0" applyFont="1" applyBorder="1" applyAlignment="1">
      <alignment vertical="center" wrapText="1"/>
    </xf>
    <xf numFmtId="0" fontId="24" fillId="0" borderId="34" xfId="0" applyFont="1" applyBorder="1" applyAlignment="1">
      <alignment vertical="center" wrapText="1"/>
    </xf>
    <xf numFmtId="0" fontId="24" fillId="0" borderId="18" xfId="0" applyFont="1" applyBorder="1" applyAlignment="1">
      <alignment vertical="center" wrapText="1"/>
    </xf>
    <xf numFmtId="0" fontId="24" fillId="0" borderId="50" xfId="0" applyFont="1" applyBorder="1" applyAlignment="1">
      <alignment horizontal="center" vertical="center" wrapText="1"/>
    </xf>
    <xf numFmtId="0" fontId="24" fillId="7" borderId="37" xfId="0" applyFont="1" applyFill="1" applyBorder="1" applyAlignment="1">
      <alignment horizontal="center" vertical="center" wrapText="1"/>
    </xf>
    <xf numFmtId="0" fontId="24" fillId="7" borderId="45" xfId="0" applyFont="1" applyFill="1" applyBorder="1" applyAlignment="1">
      <alignment horizontal="center" vertical="center" wrapText="1"/>
    </xf>
    <xf numFmtId="0" fontId="24" fillId="7" borderId="15" xfId="0" applyFont="1" applyFill="1" applyBorder="1" applyAlignment="1">
      <alignment horizontal="center" vertical="center" wrapText="1"/>
    </xf>
  </cellXfs>
  <cellStyles count="1">
    <cellStyle name="Normale" xfId="0" builtinId="0"/>
  </cellStyles>
  <dxfs count="26">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ill>
        <patternFill>
          <bgColor rgb="FFFFFF00"/>
        </patternFill>
      </fill>
    </dxf>
    <dxf>
      <font>
        <color theme="0"/>
      </font>
      <fill>
        <patternFill>
          <bgColor rgb="FFFF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ont>
        <condense val="0"/>
        <extend val="0"/>
        <color rgb="FF9C0006"/>
      </font>
      <fill>
        <patternFill>
          <bgColor rgb="FFFFC7CE"/>
        </patternFill>
      </fill>
    </dxf>
    <dxf>
      <fill>
        <patternFill>
          <bgColor rgb="FF92D05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ont>
        <condense val="0"/>
        <extend val="0"/>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it-IT" sz="1200" b="1" i="0" u="none" strike="noStrike" kern="1200" baseline="0">
                <a:solidFill>
                  <a:sysClr val="windowText" lastClr="000000"/>
                </a:solidFill>
                <a:latin typeface="Arial"/>
                <a:ea typeface="Arial"/>
                <a:cs typeface="Arial"/>
              </a:defRPr>
            </a:pPr>
            <a:r>
              <a:rPr lang="it-IT" sz="1200" b="1" i="0" u="none" strike="noStrike" kern="1200" baseline="0">
                <a:solidFill>
                  <a:sysClr val="windowText" lastClr="000000"/>
                </a:solidFill>
                <a:latin typeface="Arial"/>
                <a:ea typeface="Arial"/>
                <a:cs typeface="Arial"/>
              </a:rPr>
              <a:t>R = P * M</a:t>
            </a:r>
          </a:p>
        </c:rich>
      </c:tx>
      <c:layout>
        <c:manualLayout>
          <c:xMode val="edge"/>
          <c:yMode val="edge"/>
          <c:x val="0.41231496062992129"/>
          <c:y val="6.6604091707079659E-3"/>
        </c:manualLayout>
      </c:layout>
      <c:overlay val="0"/>
      <c:spPr>
        <a:noFill/>
        <a:ln w="25400">
          <a:noFill/>
        </a:ln>
      </c:spPr>
    </c:title>
    <c:autoTitleDeleted val="0"/>
    <c:plotArea>
      <c:layout>
        <c:manualLayout>
          <c:layoutTarget val="inner"/>
          <c:xMode val="edge"/>
          <c:yMode val="edge"/>
          <c:x val="4.3478363428355746E-2"/>
          <c:y val="0.13150684931506848"/>
          <c:w val="0.91787656126528827"/>
          <c:h val="0.80547945205479576"/>
        </c:manualLayout>
      </c:layout>
      <c:scatterChart>
        <c:scatterStyle val="smoothMarker"/>
        <c:varyColors val="0"/>
        <c:ser>
          <c:idx val="2"/>
          <c:order val="0"/>
          <c:tx>
            <c:v>R spec</c:v>
          </c:tx>
          <c:spPr>
            <a:ln w="38100" cmpd="dbl">
              <a:solidFill>
                <a:srgbClr val="00B0F0"/>
              </a:solidFill>
              <a:prstDash val="solid"/>
            </a:ln>
          </c:spPr>
          <c:marker>
            <c:symbol val="none"/>
          </c:marker>
          <c:xVal>
            <c:numRef>
              <c:f>'Valutazione dei rischi cantiere'!$BE$54:$BE$77</c:f>
              <c:numCache>
                <c:formatCode>General</c:formatCode>
                <c:ptCount val="24"/>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8.75</c:v>
                </c:pt>
                <c:pt idx="19">
                  <c:v>9</c:v>
                </c:pt>
                <c:pt idx="20">
                  <c:v>9.25</c:v>
                </c:pt>
                <c:pt idx="21">
                  <c:v>9.5</c:v>
                </c:pt>
                <c:pt idx="22">
                  <c:v>9.75</c:v>
                </c:pt>
                <c:pt idx="23">
                  <c:v>10</c:v>
                </c:pt>
              </c:numCache>
            </c:numRef>
          </c:xVal>
          <c:yVal>
            <c:numRef>
              <c:f>'Valutazione dei rischi cantiere'!$BF$54:$BF$77</c:f>
              <c:numCache>
                <c:formatCode>General</c:formatCode>
                <c:ptCount val="24"/>
                <c:pt idx="1">
                  <c:v>330</c:v>
                </c:pt>
                <c:pt idx="2">
                  <c:v>165</c:v>
                </c:pt>
                <c:pt idx="3">
                  <c:v>110</c:v>
                </c:pt>
                <c:pt idx="4">
                  <c:v>82.5</c:v>
                </c:pt>
                <c:pt idx="5">
                  <c:v>66</c:v>
                </c:pt>
                <c:pt idx="6">
                  <c:v>55</c:v>
                </c:pt>
                <c:pt idx="7">
                  <c:v>47.142857142857146</c:v>
                </c:pt>
                <c:pt idx="8">
                  <c:v>41.25</c:v>
                </c:pt>
                <c:pt idx="9">
                  <c:v>36.666666666666664</c:v>
                </c:pt>
                <c:pt idx="10">
                  <c:v>33</c:v>
                </c:pt>
                <c:pt idx="11">
                  <c:v>30</c:v>
                </c:pt>
                <c:pt idx="12">
                  <c:v>27.5</c:v>
                </c:pt>
                <c:pt idx="13">
                  <c:v>25.384615384615383</c:v>
                </c:pt>
                <c:pt idx="14">
                  <c:v>23.571428571428573</c:v>
                </c:pt>
                <c:pt idx="15">
                  <c:v>22</c:v>
                </c:pt>
                <c:pt idx="16">
                  <c:v>20.625</c:v>
                </c:pt>
                <c:pt idx="17">
                  <c:v>19.411764705882351</c:v>
                </c:pt>
                <c:pt idx="18">
                  <c:v>18.857142857142858</c:v>
                </c:pt>
                <c:pt idx="19">
                  <c:v>18.333333333333332</c:v>
                </c:pt>
                <c:pt idx="20">
                  <c:v>17.837837837837839</c:v>
                </c:pt>
                <c:pt idx="21">
                  <c:v>17.368421052631579</c:v>
                </c:pt>
                <c:pt idx="22">
                  <c:v>16.923076923076923</c:v>
                </c:pt>
                <c:pt idx="23">
                  <c:v>16.5</c:v>
                </c:pt>
              </c:numCache>
            </c:numRef>
          </c:yVal>
          <c:smooth val="1"/>
          <c:extLst>
            <c:ext xmlns:c16="http://schemas.microsoft.com/office/drawing/2014/chart" uri="{C3380CC4-5D6E-409C-BE32-E72D297353CC}">
              <c16:uniqueId val="{00000000-D070-4B84-820C-89FA4DE678D5}"/>
            </c:ext>
          </c:extLst>
        </c:ser>
        <c:ser>
          <c:idx val="0"/>
          <c:order val="1"/>
          <c:tx>
            <c:v>MIN R spec</c:v>
          </c:tx>
          <c:spPr>
            <a:ln w="38100" cmpd="sng">
              <a:solidFill>
                <a:srgbClr val="92D050"/>
              </a:solidFill>
              <a:prstDash val="dash"/>
            </a:ln>
          </c:spPr>
          <c:marker>
            <c:symbol val="none"/>
          </c:marker>
          <c:xVal>
            <c:numRef>
              <c:f>'Valutazione dei rischi cantiere'!$AY$54:$AY$77</c:f>
              <c:numCache>
                <c:formatCode>General</c:formatCode>
                <c:ptCount val="24"/>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8.75</c:v>
                </c:pt>
                <c:pt idx="19">
                  <c:v>9</c:v>
                </c:pt>
                <c:pt idx="20">
                  <c:v>9.25</c:v>
                </c:pt>
                <c:pt idx="21">
                  <c:v>9.5</c:v>
                </c:pt>
                <c:pt idx="22">
                  <c:v>9.75</c:v>
                </c:pt>
                <c:pt idx="23">
                  <c:v>10</c:v>
                </c:pt>
              </c:numCache>
            </c:numRef>
          </c:xVal>
          <c:yVal>
            <c:numRef>
              <c:f>'Valutazione dei rischi cantiere'!$AZ$54:$AZ$77</c:f>
              <c:numCache>
                <c:formatCode>General</c:formatCode>
                <c:ptCount val="24"/>
                <c:pt idx="1">
                  <c:v>16</c:v>
                </c:pt>
                <c:pt idx="2">
                  <c:v>8</c:v>
                </c:pt>
                <c:pt idx="3">
                  <c:v>5.333333333333333</c:v>
                </c:pt>
                <c:pt idx="4">
                  <c:v>4</c:v>
                </c:pt>
                <c:pt idx="5">
                  <c:v>3.2</c:v>
                </c:pt>
                <c:pt idx="6">
                  <c:v>2.6666666666666665</c:v>
                </c:pt>
                <c:pt idx="7">
                  <c:v>2.2857142857142856</c:v>
                </c:pt>
                <c:pt idx="8">
                  <c:v>2</c:v>
                </c:pt>
                <c:pt idx="9">
                  <c:v>1.7777777777777777</c:v>
                </c:pt>
                <c:pt idx="10">
                  <c:v>1.6</c:v>
                </c:pt>
                <c:pt idx="11">
                  <c:v>1.4545454545454546</c:v>
                </c:pt>
                <c:pt idx="12">
                  <c:v>1.3333333333333333</c:v>
                </c:pt>
                <c:pt idx="13">
                  <c:v>1.2307692307692308</c:v>
                </c:pt>
                <c:pt idx="14">
                  <c:v>1.1428571428571428</c:v>
                </c:pt>
                <c:pt idx="15">
                  <c:v>1.0666666666666667</c:v>
                </c:pt>
                <c:pt idx="16">
                  <c:v>1</c:v>
                </c:pt>
                <c:pt idx="17">
                  <c:v>0.94117647058823528</c:v>
                </c:pt>
                <c:pt idx="18">
                  <c:v>0.91428571428571426</c:v>
                </c:pt>
                <c:pt idx="19">
                  <c:v>0.88888888888888884</c:v>
                </c:pt>
                <c:pt idx="20">
                  <c:v>0.86486486486486491</c:v>
                </c:pt>
                <c:pt idx="21">
                  <c:v>0.84210526315789469</c:v>
                </c:pt>
                <c:pt idx="22">
                  <c:v>0.82051282051282048</c:v>
                </c:pt>
                <c:pt idx="23">
                  <c:v>0.8</c:v>
                </c:pt>
              </c:numCache>
            </c:numRef>
          </c:yVal>
          <c:smooth val="1"/>
          <c:extLst>
            <c:ext xmlns:c16="http://schemas.microsoft.com/office/drawing/2014/chart" uri="{C3380CC4-5D6E-409C-BE32-E72D297353CC}">
              <c16:uniqueId val="{00000001-D070-4B84-820C-89FA4DE678D5}"/>
            </c:ext>
          </c:extLst>
        </c:ser>
        <c:ser>
          <c:idx val="1"/>
          <c:order val="2"/>
          <c:tx>
            <c:v>MAX R spec</c:v>
          </c:tx>
          <c:spPr>
            <a:ln w="38100">
              <a:solidFill>
                <a:srgbClr val="FF0000"/>
              </a:solidFill>
              <a:prstDash val="dash"/>
            </a:ln>
          </c:spPr>
          <c:marker>
            <c:symbol val="none"/>
          </c:marker>
          <c:xVal>
            <c:numRef>
              <c:f>'Valutazione dei rischi cantiere'!$BB$54:$BB$77</c:f>
              <c:numCache>
                <c:formatCode>General</c:formatCode>
                <c:ptCount val="24"/>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8.75</c:v>
                </c:pt>
                <c:pt idx="19">
                  <c:v>9</c:v>
                </c:pt>
                <c:pt idx="20">
                  <c:v>9.25</c:v>
                </c:pt>
                <c:pt idx="21">
                  <c:v>9.5</c:v>
                </c:pt>
                <c:pt idx="22">
                  <c:v>9.75</c:v>
                </c:pt>
                <c:pt idx="23">
                  <c:v>10</c:v>
                </c:pt>
              </c:numCache>
            </c:numRef>
          </c:xVal>
          <c:yVal>
            <c:numRef>
              <c:f>'Valutazione dei rischi cantiere'!$BC$54:$BC$77</c:f>
              <c:numCache>
                <c:formatCode>General</c:formatCode>
                <c:ptCount val="24"/>
                <c:pt idx="1">
                  <c:v>400</c:v>
                </c:pt>
                <c:pt idx="2">
                  <c:v>200</c:v>
                </c:pt>
                <c:pt idx="3">
                  <c:v>133.33333333333334</c:v>
                </c:pt>
                <c:pt idx="4">
                  <c:v>100</c:v>
                </c:pt>
                <c:pt idx="5">
                  <c:v>80</c:v>
                </c:pt>
                <c:pt idx="6">
                  <c:v>66.666666666666671</c:v>
                </c:pt>
                <c:pt idx="7">
                  <c:v>57.142857142857146</c:v>
                </c:pt>
                <c:pt idx="8">
                  <c:v>50</c:v>
                </c:pt>
                <c:pt idx="9">
                  <c:v>44.444444444444443</c:v>
                </c:pt>
                <c:pt idx="10">
                  <c:v>40</c:v>
                </c:pt>
                <c:pt idx="11">
                  <c:v>36.363636363636367</c:v>
                </c:pt>
                <c:pt idx="12">
                  <c:v>33.333333333333336</c:v>
                </c:pt>
                <c:pt idx="13">
                  <c:v>30.76923076923077</c:v>
                </c:pt>
                <c:pt idx="14">
                  <c:v>28.571428571428573</c:v>
                </c:pt>
                <c:pt idx="15">
                  <c:v>26.666666666666668</c:v>
                </c:pt>
                <c:pt idx="16">
                  <c:v>25</c:v>
                </c:pt>
                <c:pt idx="17">
                  <c:v>23.529411764705884</c:v>
                </c:pt>
                <c:pt idx="18">
                  <c:v>22.857142857142858</c:v>
                </c:pt>
                <c:pt idx="19">
                  <c:v>22.222222222222221</c:v>
                </c:pt>
                <c:pt idx="20">
                  <c:v>21.621621621621621</c:v>
                </c:pt>
                <c:pt idx="21">
                  <c:v>21.05263157894737</c:v>
                </c:pt>
                <c:pt idx="22">
                  <c:v>20.512820512820515</c:v>
                </c:pt>
                <c:pt idx="23">
                  <c:v>20</c:v>
                </c:pt>
              </c:numCache>
            </c:numRef>
          </c:yVal>
          <c:smooth val="1"/>
          <c:extLst>
            <c:ext xmlns:c16="http://schemas.microsoft.com/office/drawing/2014/chart" uri="{C3380CC4-5D6E-409C-BE32-E72D297353CC}">
              <c16:uniqueId val="{00000002-D070-4B84-820C-89FA4DE678D5}"/>
            </c:ext>
          </c:extLst>
        </c:ser>
        <c:ser>
          <c:idx val="5"/>
          <c:order val="3"/>
          <c:spPr>
            <a:ln w="38100">
              <a:solidFill>
                <a:srgbClr val="FFFF00"/>
              </a:solidFill>
              <a:prstDash val="dash"/>
            </a:ln>
          </c:spPr>
          <c:marker>
            <c:symbol val="none"/>
          </c:marker>
          <c:xVal>
            <c:numRef>
              <c:f>'Valutazione dei rischi cantiere'!$BL$54:$BL$77</c:f>
              <c:numCache>
                <c:formatCode>General</c:formatCode>
                <c:ptCount val="24"/>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8.75</c:v>
                </c:pt>
                <c:pt idx="19">
                  <c:v>9</c:v>
                </c:pt>
                <c:pt idx="20">
                  <c:v>9.25</c:v>
                </c:pt>
                <c:pt idx="21">
                  <c:v>9.5</c:v>
                </c:pt>
                <c:pt idx="22">
                  <c:v>9.75</c:v>
                </c:pt>
                <c:pt idx="23">
                  <c:v>10</c:v>
                </c:pt>
              </c:numCache>
            </c:numRef>
          </c:xVal>
          <c:yVal>
            <c:numRef>
              <c:f>'Valutazione dei rischi cantiere'!$BM$54:$BM$77</c:f>
              <c:numCache>
                <c:formatCode>General</c:formatCode>
                <c:ptCount val="24"/>
                <c:pt idx="1">
                  <c:v>143.99999999999986</c:v>
                </c:pt>
                <c:pt idx="2">
                  <c:v>71.999999999999929</c:v>
                </c:pt>
                <c:pt idx="3">
                  <c:v>47.99999999999995</c:v>
                </c:pt>
                <c:pt idx="4">
                  <c:v>35.999999999999964</c:v>
                </c:pt>
                <c:pt idx="5">
                  <c:v>28.799999999999972</c:v>
                </c:pt>
                <c:pt idx="6">
                  <c:v>23.999999999999975</c:v>
                </c:pt>
                <c:pt idx="7">
                  <c:v>20.571428571428552</c:v>
                </c:pt>
                <c:pt idx="8">
                  <c:v>17.999999999999982</c:v>
                </c:pt>
                <c:pt idx="9">
                  <c:v>15.999999999999984</c:v>
                </c:pt>
                <c:pt idx="10">
                  <c:v>14.399999999999986</c:v>
                </c:pt>
                <c:pt idx="11">
                  <c:v>13.090909090909078</c:v>
                </c:pt>
                <c:pt idx="12">
                  <c:v>11.999999999999988</c:v>
                </c:pt>
                <c:pt idx="13">
                  <c:v>11.076923076923066</c:v>
                </c:pt>
                <c:pt idx="14">
                  <c:v>10.285714285714276</c:v>
                </c:pt>
                <c:pt idx="15">
                  <c:v>9.5999999999999908</c:v>
                </c:pt>
                <c:pt idx="16">
                  <c:v>8.9999999999999911</c:v>
                </c:pt>
                <c:pt idx="17">
                  <c:v>8.4705882352941089</c:v>
                </c:pt>
                <c:pt idx="18">
                  <c:v>8.2285714285714207</c:v>
                </c:pt>
                <c:pt idx="19">
                  <c:v>7.999999999999992</c:v>
                </c:pt>
                <c:pt idx="20">
                  <c:v>7.7837837837837762</c:v>
                </c:pt>
                <c:pt idx="21">
                  <c:v>7.5789473684210451</c:v>
                </c:pt>
                <c:pt idx="22">
                  <c:v>7.384615384615377</c:v>
                </c:pt>
                <c:pt idx="23">
                  <c:v>7.1999999999999931</c:v>
                </c:pt>
              </c:numCache>
            </c:numRef>
          </c:yVal>
          <c:smooth val="1"/>
          <c:extLst>
            <c:ext xmlns:c16="http://schemas.microsoft.com/office/drawing/2014/chart" uri="{C3380CC4-5D6E-409C-BE32-E72D297353CC}">
              <c16:uniqueId val="{00000003-D070-4B84-820C-89FA4DE678D5}"/>
            </c:ext>
          </c:extLst>
        </c:ser>
        <c:ser>
          <c:idx val="6"/>
          <c:order val="4"/>
          <c:spPr>
            <a:ln w="38100">
              <a:solidFill>
                <a:srgbClr val="FFFF00"/>
              </a:solidFill>
              <a:prstDash val="dash"/>
            </a:ln>
          </c:spPr>
          <c:marker>
            <c:symbol val="none"/>
          </c:marker>
          <c:xVal>
            <c:numRef>
              <c:f>'Valutazione dei rischi cantiere'!$BN$54:$BN$77</c:f>
              <c:numCache>
                <c:formatCode>General</c:formatCode>
                <c:ptCount val="24"/>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8.75</c:v>
                </c:pt>
                <c:pt idx="19">
                  <c:v>9</c:v>
                </c:pt>
                <c:pt idx="20">
                  <c:v>9.25</c:v>
                </c:pt>
                <c:pt idx="21">
                  <c:v>9.5</c:v>
                </c:pt>
                <c:pt idx="22">
                  <c:v>9.75</c:v>
                </c:pt>
                <c:pt idx="23">
                  <c:v>10</c:v>
                </c:pt>
              </c:numCache>
            </c:numRef>
          </c:xVal>
          <c:yVal>
            <c:numRef>
              <c:f>'Valutazione dei rischi cantiere'!$BO$54:$BO$77</c:f>
              <c:numCache>
                <c:formatCode>General</c:formatCode>
                <c:ptCount val="24"/>
                <c:pt idx="1">
                  <c:v>269.99999999999972</c:v>
                </c:pt>
                <c:pt idx="2">
                  <c:v>134.99999999999986</c:v>
                </c:pt>
                <c:pt idx="3">
                  <c:v>89.999999999999901</c:v>
                </c:pt>
                <c:pt idx="4">
                  <c:v>67.499999999999929</c:v>
                </c:pt>
                <c:pt idx="5">
                  <c:v>53.999999999999943</c:v>
                </c:pt>
                <c:pt idx="6">
                  <c:v>44.99999999999995</c:v>
                </c:pt>
                <c:pt idx="7">
                  <c:v>38.571428571428534</c:v>
                </c:pt>
                <c:pt idx="8">
                  <c:v>33.749999999999964</c:v>
                </c:pt>
                <c:pt idx="9">
                  <c:v>29.999999999999968</c:v>
                </c:pt>
                <c:pt idx="10">
                  <c:v>26.999999999999972</c:v>
                </c:pt>
                <c:pt idx="11">
                  <c:v>24.545454545454518</c:v>
                </c:pt>
                <c:pt idx="12">
                  <c:v>22.499999999999975</c:v>
                </c:pt>
                <c:pt idx="13">
                  <c:v>20.769230769230749</c:v>
                </c:pt>
                <c:pt idx="14">
                  <c:v>19.285714285714267</c:v>
                </c:pt>
                <c:pt idx="15">
                  <c:v>17.999999999999982</c:v>
                </c:pt>
                <c:pt idx="16">
                  <c:v>16.874999999999982</c:v>
                </c:pt>
                <c:pt idx="17">
                  <c:v>15.882352941176453</c:v>
                </c:pt>
                <c:pt idx="18">
                  <c:v>15.428571428571413</c:v>
                </c:pt>
                <c:pt idx="19">
                  <c:v>14.999999999999984</c:v>
                </c:pt>
                <c:pt idx="20">
                  <c:v>14.594594594594579</c:v>
                </c:pt>
                <c:pt idx="21">
                  <c:v>14.210526315789458</c:v>
                </c:pt>
                <c:pt idx="22">
                  <c:v>13.846153846153831</c:v>
                </c:pt>
                <c:pt idx="23">
                  <c:v>13.499999999999986</c:v>
                </c:pt>
              </c:numCache>
            </c:numRef>
          </c:yVal>
          <c:smooth val="1"/>
          <c:extLst>
            <c:ext xmlns:c16="http://schemas.microsoft.com/office/drawing/2014/chart" uri="{C3380CC4-5D6E-409C-BE32-E72D297353CC}">
              <c16:uniqueId val="{00000004-D070-4B84-820C-89FA4DE678D5}"/>
            </c:ext>
          </c:extLst>
        </c:ser>
        <c:dLbls>
          <c:showLegendKey val="0"/>
          <c:showVal val="0"/>
          <c:showCatName val="0"/>
          <c:showSerName val="0"/>
          <c:showPercent val="0"/>
          <c:showBubbleSize val="0"/>
        </c:dLbls>
        <c:axId val="1811724928"/>
        <c:axId val="1"/>
      </c:scatterChart>
      <c:valAx>
        <c:axId val="1811724928"/>
        <c:scaling>
          <c:orientation val="minMax"/>
          <c:max val="10"/>
        </c:scaling>
        <c:delete val="0"/>
        <c:axPos val="b"/>
        <c:majorGridlines>
          <c:spPr>
            <a:ln w="3175">
              <a:solidFill>
                <a:srgbClr val="99CCFF"/>
              </a:solidFill>
              <a:prstDash val="solid"/>
            </a:ln>
          </c:spPr>
        </c:majorGridlines>
        <c:title>
          <c:tx>
            <c:rich>
              <a:bodyPr/>
              <a:lstStyle/>
              <a:p>
                <a:pPr>
                  <a:defRPr b="1">
                    <a:solidFill>
                      <a:schemeClr val="tx1"/>
                    </a:solidFill>
                  </a:defRPr>
                </a:pPr>
                <a:r>
                  <a:rPr lang="it-IT" b="1">
                    <a:solidFill>
                      <a:schemeClr val="tx1"/>
                    </a:solidFill>
                  </a:rPr>
                  <a:t>M</a:t>
                </a:r>
              </a:p>
            </c:rich>
          </c:tx>
          <c:layout>
            <c:manualLayout>
              <c:xMode val="edge"/>
              <c:yMode val="edge"/>
              <c:x val="0.91094827852400806"/>
              <c:y val="0.93090507726269311"/>
            </c:manualLayout>
          </c:layout>
          <c:overlay val="0"/>
          <c:spPr>
            <a:noFill/>
            <a:ln w="25400">
              <a:noFill/>
            </a:ln>
          </c:spPr>
        </c:title>
        <c:numFmt formatCode="General" sourceLinked="1"/>
        <c:majorTickMark val="none"/>
        <c:minorTickMark val="none"/>
        <c:tickLblPos val="nextTo"/>
        <c:spPr>
          <a:ln w="3175">
            <a:solidFill>
              <a:schemeClr val="accent6"/>
            </a:solidFill>
            <a:prstDash val="solid"/>
          </a:ln>
        </c:spPr>
        <c:txPr>
          <a:bodyPr rot="0" vert="horz"/>
          <a:lstStyle/>
          <a:p>
            <a:pPr>
              <a:defRPr sz="1100" b="0" i="0" u="none" strike="noStrike" baseline="0">
                <a:solidFill>
                  <a:srgbClr val="FFFFFF"/>
                </a:solidFill>
                <a:latin typeface="Arial"/>
                <a:ea typeface="Arial"/>
                <a:cs typeface="Arial"/>
              </a:defRPr>
            </a:pPr>
            <a:endParaRPr lang="it-IT"/>
          </a:p>
        </c:txPr>
        <c:crossAx val="1"/>
        <c:crosses val="autoZero"/>
        <c:crossBetween val="midCat"/>
        <c:majorUnit val="10"/>
      </c:valAx>
      <c:valAx>
        <c:axId val="1"/>
        <c:scaling>
          <c:orientation val="minMax"/>
          <c:max val="200"/>
        </c:scaling>
        <c:delete val="0"/>
        <c:axPos val="l"/>
        <c:majorGridlines>
          <c:spPr>
            <a:ln w="3175">
              <a:solidFill>
                <a:srgbClr val="FFFFCC"/>
              </a:solidFill>
              <a:prstDash val="solid"/>
            </a:ln>
          </c:spPr>
        </c:majorGridlines>
        <c:title>
          <c:tx>
            <c:rich>
              <a:bodyPr rot="0" vert="horz"/>
              <a:lstStyle/>
              <a:p>
                <a:pPr algn="ctr">
                  <a:defRPr b="1">
                    <a:solidFill>
                      <a:schemeClr val="tx1"/>
                    </a:solidFill>
                  </a:defRPr>
                </a:pPr>
                <a:r>
                  <a:rPr lang="it-IT" b="1">
                    <a:solidFill>
                      <a:schemeClr val="tx1"/>
                    </a:solidFill>
                  </a:rPr>
                  <a:t>P</a:t>
                </a:r>
              </a:p>
            </c:rich>
          </c:tx>
          <c:layout>
            <c:manualLayout>
              <c:xMode val="edge"/>
              <c:yMode val="edge"/>
              <c:x val="3.7008491585610627E-2"/>
              <c:y val="8.9231892371069502E-2"/>
            </c:manualLayout>
          </c:layout>
          <c:overlay val="0"/>
          <c:spPr>
            <a:noFill/>
            <a:ln w="25400">
              <a:noFill/>
            </a:ln>
          </c:spPr>
        </c:title>
        <c:numFmt formatCode="General" sourceLinked="1"/>
        <c:majorTickMark val="none"/>
        <c:minorTickMark val="none"/>
        <c:tickLblPos val="nextTo"/>
        <c:spPr>
          <a:ln w="3175">
            <a:solidFill>
              <a:schemeClr val="accent6"/>
            </a:solidFill>
            <a:prstDash val="solid"/>
          </a:ln>
        </c:spPr>
        <c:txPr>
          <a:bodyPr rot="0" vert="horz"/>
          <a:lstStyle/>
          <a:p>
            <a:pPr>
              <a:defRPr/>
            </a:pPr>
            <a:endParaRPr lang="it-IT"/>
          </a:p>
        </c:txPr>
        <c:crossAx val="1811724928"/>
        <c:crosses val="autoZero"/>
        <c:crossBetween val="midCat"/>
        <c:majorUnit val="5"/>
      </c:valAx>
      <c:spPr>
        <a:solidFill>
          <a:srgbClr val="FFFFCC"/>
        </a:solidFill>
        <a:ln w="25400">
          <a:solidFill>
            <a:schemeClr val="accent6"/>
          </a:solidFill>
          <a:prstDash val="solid"/>
        </a:ln>
      </c:spPr>
    </c:plotArea>
    <c:legend>
      <c:legendPos val="l"/>
      <c:legendEntry>
        <c:idx val="0"/>
        <c:txPr>
          <a:bodyPr/>
          <a:lstStyle/>
          <a:p>
            <a:pPr>
              <a:defRPr sz="900">
                <a:solidFill>
                  <a:schemeClr val="tx1"/>
                </a:solidFill>
              </a:defRPr>
            </a:pPr>
            <a:endParaRPr lang="it-IT"/>
          </a:p>
        </c:txPr>
      </c:legendEntry>
      <c:legendEntry>
        <c:idx val="1"/>
        <c:txPr>
          <a:bodyPr/>
          <a:lstStyle/>
          <a:p>
            <a:pPr>
              <a:defRPr sz="900">
                <a:solidFill>
                  <a:schemeClr val="tx1"/>
                </a:solidFill>
              </a:defRPr>
            </a:pPr>
            <a:endParaRPr lang="it-IT"/>
          </a:p>
        </c:txPr>
      </c:legendEntry>
      <c:legendEntry>
        <c:idx val="2"/>
        <c:txPr>
          <a:bodyPr/>
          <a:lstStyle/>
          <a:p>
            <a:pPr>
              <a:defRPr sz="900">
                <a:solidFill>
                  <a:schemeClr val="tx1"/>
                </a:solidFill>
              </a:defRPr>
            </a:pPr>
            <a:endParaRPr lang="it-IT"/>
          </a:p>
        </c:txPr>
      </c:legendEntry>
      <c:legendEntry>
        <c:idx val="3"/>
        <c:delete val="1"/>
      </c:legendEntry>
      <c:legendEntry>
        <c:idx val="4"/>
        <c:delete val="1"/>
      </c:legendEntry>
      <c:layout>
        <c:manualLayout>
          <c:xMode val="edge"/>
          <c:yMode val="edge"/>
          <c:wMode val="edge"/>
          <c:hMode val="edge"/>
          <c:x val="0.58627605372857805"/>
          <c:y val="0.14766334671742193"/>
          <c:w val="0.94280191446657402"/>
          <c:h val="0.44051832924857903"/>
        </c:manualLayout>
      </c:layout>
      <c:overlay val="0"/>
      <c:txPr>
        <a:bodyPr/>
        <a:lstStyle/>
        <a:p>
          <a:pPr>
            <a:defRPr>
              <a:solidFill>
                <a:schemeClr val="tx1"/>
              </a:solidFill>
            </a:defRPr>
          </a:pPr>
          <a:endParaRPr lang="it-IT"/>
        </a:p>
      </c:txPr>
    </c:legend>
    <c:plotVisOnly val="1"/>
    <c:dispBlanksAs val="gap"/>
    <c:showDLblsOverMax val="0"/>
  </c:chart>
  <c:spPr>
    <a:solidFill>
      <a:schemeClr val="bg1"/>
    </a:solidFill>
    <a:ln w="3175">
      <a:solidFill>
        <a:schemeClr val="bg1"/>
      </a:solidFill>
      <a:prstDash val="solid"/>
    </a:ln>
  </c:spPr>
  <c:txPr>
    <a:bodyPr/>
    <a:lstStyle/>
    <a:p>
      <a:pPr>
        <a:defRPr sz="1100" b="0" i="0" u="none" strike="noStrike" baseline="0">
          <a:solidFill>
            <a:schemeClr val="bg1"/>
          </a:solidFill>
          <a:latin typeface="Arial"/>
          <a:ea typeface="Arial"/>
          <a:cs typeface="Arial"/>
        </a:defRPr>
      </a:pPr>
      <a:endParaRPr lang="it-IT"/>
    </a:p>
  </c:txPr>
  <c:printSettings>
    <c:headerFooter alignWithMargins="0"/>
    <c:pageMargins b="1" l="0.75000000000000078" r="0.75000000000000078" t="1" header="0.5" footer="0.5"/>
    <c:pageSetup paperSize="9" orientation="landscape" horizontalDpi="0" verticalDpi="0" copies="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t-IT" sz="1200" b="1" i="0" baseline="0">
                <a:solidFill>
                  <a:sysClr val="windowText" lastClr="000000"/>
                </a:solidFill>
              </a:rPr>
              <a:t>R = P * M</a:t>
            </a:r>
            <a:endParaRPr lang="it-IT" sz="1200" b="1" i="0" u="sng" baseline="0">
              <a:solidFill>
                <a:sysClr val="windowText" lastClr="000000"/>
              </a:solidFill>
            </a:endParaRPr>
          </a:p>
        </c:rich>
      </c:tx>
      <c:layout>
        <c:manualLayout>
          <c:xMode val="edge"/>
          <c:yMode val="edge"/>
          <c:x val="0.41231496062992129"/>
          <c:y val="6.4184526603048792E-3"/>
        </c:manualLayout>
      </c:layout>
      <c:overlay val="0"/>
      <c:spPr>
        <a:noFill/>
        <a:ln w="25400">
          <a:noFill/>
        </a:ln>
      </c:spPr>
    </c:title>
    <c:autoTitleDeleted val="0"/>
    <c:plotArea>
      <c:layout>
        <c:manualLayout>
          <c:layoutTarget val="inner"/>
          <c:xMode val="edge"/>
          <c:yMode val="edge"/>
          <c:x val="4.3478363428355746E-2"/>
          <c:y val="0.13150684931506848"/>
          <c:w val="0.91787656126528827"/>
          <c:h val="0.80547945205479543"/>
        </c:manualLayout>
      </c:layout>
      <c:scatterChart>
        <c:scatterStyle val="smoothMarker"/>
        <c:varyColors val="0"/>
        <c:ser>
          <c:idx val="2"/>
          <c:order val="0"/>
          <c:tx>
            <c:v>R spec</c:v>
          </c:tx>
          <c:spPr>
            <a:ln w="38100" cmpd="dbl">
              <a:solidFill>
                <a:srgbClr val="00B0F0"/>
              </a:solidFill>
              <a:prstDash val="solid"/>
            </a:ln>
          </c:spPr>
          <c:marker>
            <c:symbol val="none"/>
          </c:marker>
          <c:xVal>
            <c:numRef>
              <c:f>'Valutazione dei rischi cantiere'!$BE$5:$BE$28</c:f>
              <c:numCache>
                <c:formatCode>General</c:formatCode>
                <c:ptCount val="24"/>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8.75</c:v>
                </c:pt>
                <c:pt idx="19">
                  <c:v>9</c:v>
                </c:pt>
                <c:pt idx="20">
                  <c:v>9.25</c:v>
                </c:pt>
                <c:pt idx="21">
                  <c:v>9.5</c:v>
                </c:pt>
                <c:pt idx="22">
                  <c:v>9.75</c:v>
                </c:pt>
                <c:pt idx="23">
                  <c:v>10</c:v>
                </c:pt>
              </c:numCache>
            </c:numRef>
          </c:xVal>
          <c:yVal>
            <c:numRef>
              <c:f>'Valutazione dei rischi cantiere'!$BF$5:$BF$28</c:f>
              <c:numCache>
                <c:formatCode>General</c:formatCode>
                <c:ptCount val="24"/>
                <c:pt idx="1">
                  <c:v>216</c:v>
                </c:pt>
                <c:pt idx="2">
                  <c:v>108</c:v>
                </c:pt>
                <c:pt idx="3">
                  <c:v>72</c:v>
                </c:pt>
                <c:pt idx="4">
                  <c:v>54</c:v>
                </c:pt>
                <c:pt idx="5">
                  <c:v>43.2</c:v>
                </c:pt>
                <c:pt idx="6">
                  <c:v>36</c:v>
                </c:pt>
                <c:pt idx="7">
                  <c:v>30.857142857142858</c:v>
                </c:pt>
                <c:pt idx="8">
                  <c:v>27</c:v>
                </c:pt>
                <c:pt idx="9">
                  <c:v>24</c:v>
                </c:pt>
                <c:pt idx="10">
                  <c:v>21.6</c:v>
                </c:pt>
                <c:pt idx="11">
                  <c:v>19.636363636363637</c:v>
                </c:pt>
                <c:pt idx="12">
                  <c:v>18</c:v>
                </c:pt>
                <c:pt idx="13">
                  <c:v>16.615384615384617</c:v>
                </c:pt>
                <c:pt idx="14">
                  <c:v>15.428571428571429</c:v>
                </c:pt>
                <c:pt idx="15">
                  <c:v>14.4</c:v>
                </c:pt>
                <c:pt idx="16">
                  <c:v>13.5</c:v>
                </c:pt>
                <c:pt idx="17">
                  <c:v>12.705882352941176</c:v>
                </c:pt>
                <c:pt idx="18">
                  <c:v>12.342857142857143</c:v>
                </c:pt>
                <c:pt idx="19">
                  <c:v>12</c:v>
                </c:pt>
                <c:pt idx="20">
                  <c:v>11.675675675675675</c:v>
                </c:pt>
                <c:pt idx="21">
                  <c:v>11.368421052631579</c:v>
                </c:pt>
                <c:pt idx="22">
                  <c:v>11.076923076923077</c:v>
                </c:pt>
                <c:pt idx="23">
                  <c:v>10.8</c:v>
                </c:pt>
              </c:numCache>
            </c:numRef>
          </c:yVal>
          <c:smooth val="1"/>
          <c:extLst>
            <c:ext xmlns:c16="http://schemas.microsoft.com/office/drawing/2014/chart" uri="{C3380CC4-5D6E-409C-BE32-E72D297353CC}">
              <c16:uniqueId val="{00000000-22D7-48DC-9042-BF3CF66E09D6}"/>
            </c:ext>
          </c:extLst>
        </c:ser>
        <c:ser>
          <c:idx val="0"/>
          <c:order val="1"/>
          <c:tx>
            <c:v>MIN R spec</c:v>
          </c:tx>
          <c:spPr>
            <a:ln w="38100" cmpd="sng">
              <a:solidFill>
                <a:srgbClr val="92D050"/>
              </a:solidFill>
              <a:prstDash val="dash"/>
            </a:ln>
          </c:spPr>
          <c:marker>
            <c:symbol val="none"/>
          </c:marker>
          <c:xVal>
            <c:numRef>
              <c:f>'Valutazione dei rischi cantiere'!$AY$5:$AY$28</c:f>
              <c:numCache>
                <c:formatCode>General</c:formatCode>
                <c:ptCount val="24"/>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8.75</c:v>
                </c:pt>
                <c:pt idx="19">
                  <c:v>9</c:v>
                </c:pt>
                <c:pt idx="20">
                  <c:v>9.25</c:v>
                </c:pt>
                <c:pt idx="21">
                  <c:v>9.5</c:v>
                </c:pt>
                <c:pt idx="22">
                  <c:v>9.75</c:v>
                </c:pt>
                <c:pt idx="23">
                  <c:v>10</c:v>
                </c:pt>
              </c:numCache>
            </c:numRef>
          </c:xVal>
          <c:yVal>
            <c:numRef>
              <c:f>'Valutazione dei rischi cantiere'!$AZ$5:$AZ$28</c:f>
              <c:numCache>
                <c:formatCode>General</c:formatCode>
                <c:ptCount val="24"/>
                <c:pt idx="1">
                  <c:v>24</c:v>
                </c:pt>
                <c:pt idx="2">
                  <c:v>12</c:v>
                </c:pt>
                <c:pt idx="3">
                  <c:v>8</c:v>
                </c:pt>
                <c:pt idx="4">
                  <c:v>6</c:v>
                </c:pt>
                <c:pt idx="5">
                  <c:v>4.8</c:v>
                </c:pt>
                <c:pt idx="6">
                  <c:v>4</c:v>
                </c:pt>
                <c:pt idx="7">
                  <c:v>3.4285714285714284</c:v>
                </c:pt>
                <c:pt idx="8">
                  <c:v>3</c:v>
                </c:pt>
                <c:pt idx="9">
                  <c:v>2.6666666666666665</c:v>
                </c:pt>
                <c:pt idx="10">
                  <c:v>2.4</c:v>
                </c:pt>
                <c:pt idx="11">
                  <c:v>2.1818181818181817</c:v>
                </c:pt>
                <c:pt idx="12">
                  <c:v>2</c:v>
                </c:pt>
                <c:pt idx="13">
                  <c:v>1.8461538461538463</c:v>
                </c:pt>
                <c:pt idx="14">
                  <c:v>1.7142857142857142</c:v>
                </c:pt>
                <c:pt idx="15">
                  <c:v>1.6</c:v>
                </c:pt>
                <c:pt idx="16">
                  <c:v>1.5</c:v>
                </c:pt>
                <c:pt idx="17">
                  <c:v>1.411764705882353</c:v>
                </c:pt>
                <c:pt idx="18">
                  <c:v>1.3714285714285714</c:v>
                </c:pt>
                <c:pt idx="19">
                  <c:v>1.3333333333333333</c:v>
                </c:pt>
                <c:pt idx="20">
                  <c:v>1.2972972972972974</c:v>
                </c:pt>
                <c:pt idx="21">
                  <c:v>1.263157894736842</c:v>
                </c:pt>
                <c:pt idx="22">
                  <c:v>1.2307692307692308</c:v>
                </c:pt>
                <c:pt idx="23">
                  <c:v>1.2</c:v>
                </c:pt>
              </c:numCache>
            </c:numRef>
          </c:yVal>
          <c:smooth val="1"/>
          <c:extLst>
            <c:ext xmlns:c16="http://schemas.microsoft.com/office/drawing/2014/chart" uri="{C3380CC4-5D6E-409C-BE32-E72D297353CC}">
              <c16:uniqueId val="{00000001-22D7-48DC-9042-BF3CF66E09D6}"/>
            </c:ext>
          </c:extLst>
        </c:ser>
        <c:ser>
          <c:idx val="1"/>
          <c:order val="2"/>
          <c:tx>
            <c:v>MAX R spec</c:v>
          </c:tx>
          <c:spPr>
            <a:ln w="38100">
              <a:solidFill>
                <a:srgbClr val="FF0000"/>
              </a:solidFill>
              <a:prstDash val="dash"/>
            </a:ln>
          </c:spPr>
          <c:marker>
            <c:symbol val="none"/>
          </c:marker>
          <c:xVal>
            <c:numRef>
              <c:f>'Valutazione dei rischi cantiere'!$BB$5:$BB$28</c:f>
              <c:numCache>
                <c:formatCode>General</c:formatCode>
                <c:ptCount val="24"/>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8.75</c:v>
                </c:pt>
                <c:pt idx="19">
                  <c:v>9</c:v>
                </c:pt>
                <c:pt idx="20">
                  <c:v>9.25</c:v>
                </c:pt>
                <c:pt idx="21">
                  <c:v>9.5</c:v>
                </c:pt>
                <c:pt idx="22">
                  <c:v>9.75</c:v>
                </c:pt>
                <c:pt idx="23">
                  <c:v>10</c:v>
                </c:pt>
              </c:numCache>
            </c:numRef>
          </c:xVal>
          <c:yVal>
            <c:numRef>
              <c:f>'Valutazione dei rischi cantiere'!$BC$5:$BC$28</c:f>
              <c:numCache>
                <c:formatCode>General</c:formatCode>
                <c:ptCount val="24"/>
                <c:pt idx="1">
                  <c:v>600</c:v>
                </c:pt>
                <c:pt idx="2">
                  <c:v>300</c:v>
                </c:pt>
                <c:pt idx="3">
                  <c:v>200</c:v>
                </c:pt>
                <c:pt idx="4">
                  <c:v>150</c:v>
                </c:pt>
                <c:pt idx="5">
                  <c:v>120</c:v>
                </c:pt>
                <c:pt idx="6">
                  <c:v>100</c:v>
                </c:pt>
                <c:pt idx="7">
                  <c:v>85.714285714285708</c:v>
                </c:pt>
                <c:pt idx="8">
                  <c:v>75</c:v>
                </c:pt>
                <c:pt idx="9">
                  <c:v>66.666666666666671</c:v>
                </c:pt>
                <c:pt idx="10">
                  <c:v>60</c:v>
                </c:pt>
                <c:pt idx="11">
                  <c:v>54.545454545454547</c:v>
                </c:pt>
                <c:pt idx="12">
                  <c:v>50</c:v>
                </c:pt>
                <c:pt idx="13">
                  <c:v>46.153846153846153</c:v>
                </c:pt>
                <c:pt idx="14">
                  <c:v>42.857142857142854</c:v>
                </c:pt>
                <c:pt idx="15">
                  <c:v>40</c:v>
                </c:pt>
                <c:pt idx="16">
                  <c:v>37.5</c:v>
                </c:pt>
                <c:pt idx="17">
                  <c:v>35.294117647058826</c:v>
                </c:pt>
                <c:pt idx="18">
                  <c:v>34.285714285714285</c:v>
                </c:pt>
                <c:pt idx="19">
                  <c:v>33.333333333333336</c:v>
                </c:pt>
                <c:pt idx="20">
                  <c:v>32.432432432432435</c:v>
                </c:pt>
                <c:pt idx="21">
                  <c:v>31.578947368421051</c:v>
                </c:pt>
                <c:pt idx="22">
                  <c:v>30.76923076923077</c:v>
                </c:pt>
                <c:pt idx="23">
                  <c:v>30</c:v>
                </c:pt>
              </c:numCache>
            </c:numRef>
          </c:yVal>
          <c:smooth val="1"/>
          <c:extLst>
            <c:ext xmlns:c16="http://schemas.microsoft.com/office/drawing/2014/chart" uri="{C3380CC4-5D6E-409C-BE32-E72D297353CC}">
              <c16:uniqueId val="{00000002-22D7-48DC-9042-BF3CF66E09D6}"/>
            </c:ext>
          </c:extLst>
        </c:ser>
        <c:ser>
          <c:idx val="5"/>
          <c:order val="3"/>
          <c:spPr>
            <a:ln w="38100">
              <a:solidFill>
                <a:srgbClr val="FFFF00"/>
              </a:solidFill>
              <a:prstDash val="dash"/>
            </a:ln>
          </c:spPr>
          <c:marker>
            <c:symbol val="none"/>
          </c:marker>
          <c:xVal>
            <c:numRef>
              <c:f>'Valutazione dei rischi cantiere'!$BL$5:$BL$28</c:f>
              <c:numCache>
                <c:formatCode>General</c:formatCode>
                <c:ptCount val="24"/>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8.75</c:v>
                </c:pt>
                <c:pt idx="19">
                  <c:v>9</c:v>
                </c:pt>
                <c:pt idx="20">
                  <c:v>9.25</c:v>
                </c:pt>
                <c:pt idx="21">
                  <c:v>9.5</c:v>
                </c:pt>
                <c:pt idx="22">
                  <c:v>9.75</c:v>
                </c:pt>
                <c:pt idx="23">
                  <c:v>10</c:v>
                </c:pt>
              </c:numCache>
            </c:numRef>
          </c:xVal>
          <c:yVal>
            <c:numRef>
              <c:f>'Valutazione dei rischi cantiere'!$BM$5:$BM$28</c:f>
              <c:numCache>
                <c:formatCode>General</c:formatCode>
                <c:ptCount val="24"/>
                <c:pt idx="1">
                  <c:v>215.9999999999998</c:v>
                </c:pt>
                <c:pt idx="2">
                  <c:v>107.9999999999999</c:v>
                </c:pt>
                <c:pt idx="3">
                  <c:v>71.999999999999929</c:v>
                </c:pt>
                <c:pt idx="4">
                  <c:v>53.99999999999995</c:v>
                </c:pt>
                <c:pt idx="5">
                  <c:v>43.19999999999996</c:v>
                </c:pt>
                <c:pt idx="6">
                  <c:v>35.999999999999964</c:v>
                </c:pt>
                <c:pt idx="7">
                  <c:v>30.857142857142829</c:v>
                </c:pt>
                <c:pt idx="8">
                  <c:v>26.999999999999975</c:v>
                </c:pt>
                <c:pt idx="9">
                  <c:v>23.999999999999979</c:v>
                </c:pt>
                <c:pt idx="10">
                  <c:v>21.59999999999998</c:v>
                </c:pt>
                <c:pt idx="11">
                  <c:v>19.636363636363619</c:v>
                </c:pt>
                <c:pt idx="12">
                  <c:v>17.999999999999982</c:v>
                </c:pt>
                <c:pt idx="13">
                  <c:v>16.615384615384599</c:v>
                </c:pt>
                <c:pt idx="14">
                  <c:v>15.428571428571415</c:v>
                </c:pt>
                <c:pt idx="15">
                  <c:v>14.399999999999986</c:v>
                </c:pt>
                <c:pt idx="16">
                  <c:v>13.499999999999988</c:v>
                </c:pt>
                <c:pt idx="17">
                  <c:v>12.705882352941165</c:v>
                </c:pt>
                <c:pt idx="18">
                  <c:v>12.342857142857131</c:v>
                </c:pt>
                <c:pt idx="19">
                  <c:v>11.999999999999989</c:v>
                </c:pt>
                <c:pt idx="20">
                  <c:v>11.675675675675665</c:v>
                </c:pt>
                <c:pt idx="21">
                  <c:v>11.368421052631568</c:v>
                </c:pt>
                <c:pt idx="22">
                  <c:v>11.076923076923066</c:v>
                </c:pt>
                <c:pt idx="23">
                  <c:v>10.79999999999999</c:v>
                </c:pt>
              </c:numCache>
            </c:numRef>
          </c:yVal>
          <c:smooth val="1"/>
          <c:extLst>
            <c:ext xmlns:c16="http://schemas.microsoft.com/office/drawing/2014/chart" uri="{C3380CC4-5D6E-409C-BE32-E72D297353CC}">
              <c16:uniqueId val="{00000003-22D7-48DC-9042-BF3CF66E09D6}"/>
            </c:ext>
          </c:extLst>
        </c:ser>
        <c:ser>
          <c:idx val="6"/>
          <c:order val="4"/>
          <c:spPr>
            <a:ln w="38100">
              <a:solidFill>
                <a:srgbClr val="FFFF00"/>
              </a:solidFill>
              <a:prstDash val="dash"/>
            </a:ln>
          </c:spPr>
          <c:marker>
            <c:symbol val="none"/>
          </c:marker>
          <c:xVal>
            <c:numRef>
              <c:f>'Valutazione dei rischi cantiere'!$BN$5:$BN$28</c:f>
              <c:numCache>
                <c:formatCode>General</c:formatCode>
                <c:ptCount val="24"/>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8.75</c:v>
                </c:pt>
                <c:pt idx="19">
                  <c:v>9</c:v>
                </c:pt>
                <c:pt idx="20">
                  <c:v>9.25</c:v>
                </c:pt>
                <c:pt idx="21">
                  <c:v>9.5</c:v>
                </c:pt>
                <c:pt idx="22">
                  <c:v>9.75</c:v>
                </c:pt>
                <c:pt idx="23">
                  <c:v>10</c:v>
                </c:pt>
              </c:numCache>
            </c:numRef>
          </c:xVal>
          <c:yVal>
            <c:numRef>
              <c:f>'Valutazione dei rischi cantiere'!$BO$5:$BO$28</c:f>
              <c:numCache>
                <c:formatCode>General</c:formatCode>
                <c:ptCount val="24"/>
                <c:pt idx="1">
                  <c:v>405.9999999999996</c:v>
                </c:pt>
                <c:pt idx="2">
                  <c:v>202.9999999999998</c:v>
                </c:pt>
                <c:pt idx="3">
                  <c:v>135.3333333333332</c:v>
                </c:pt>
                <c:pt idx="4">
                  <c:v>101.4999999999999</c:v>
                </c:pt>
                <c:pt idx="5">
                  <c:v>81.199999999999918</c:v>
                </c:pt>
                <c:pt idx="6">
                  <c:v>67.6666666666666</c:v>
                </c:pt>
                <c:pt idx="7">
                  <c:v>57.999999999999943</c:v>
                </c:pt>
                <c:pt idx="8">
                  <c:v>50.74999999999995</c:v>
                </c:pt>
                <c:pt idx="9">
                  <c:v>45.111111111111065</c:v>
                </c:pt>
                <c:pt idx="10">
                  <c:v>40.599999999999959</c:v>
                </c:pt>
                <c:pt idx="11">
                  <c:v>36.909090909090871</c:v>
                </c:pt>
                <c:pt idx="12">
                  <c:v>33.8333333333333</c:v>
                </c:pt>
                <c:pt idx="13">
                  <c:v>31.230769230769202</c:v>
                </c:pt>
                <c:pt idx="14">
                  <c:v>28.999999999999972</c:v>
                </c:pt>
                <c:pt idx="15">
                  <c:v>27.066666666666642</c:v>
                </c:pt>
                <c:pt idx="16">
                  <c:v>25.374999999999975</c:v>
                </c:pt>
                <c:pt idx="17">
                  <c:v>23.882352941176446</c:v>
                </c:pt>
                <c:pt idx="18">
                  <c:v>23.199999999999978</c:v>
                </c:pt>
                <c:pt idx="19">
                  <c:v>22.555555555555532</c:v>
                </c:pt>
                <c:pt idx="20">
                  <c:v>21.945945945945926</c:v>
                </c:pt>
                <c:pt idx="21">
                  <c:v>21.368421052631557</c:v>
                </c:pt>
                <c:pt idx="22">
                  <c:v>20.8205128205128</c:v>
                </c:pt>
                <c:pt idx="23">
                  <c:v>20.299999999999979</c:v>
                </c:pt>
              </c:numCache>
            </c:numRef>
          </c:yVal>
          <c:smooth val="1"/>
          <c:extLst>
            <c:ext xmlns:c16="http://schemas.microsoft.com/office/drawing/2014/chart" uri="{C3380CC4-5D6E-409C-BE32-E72D297353CC}">
              <c16:uniqueId val="{00000004-22D7-48DC-9042-BF3CF66E09D6}"/>
            </c:ext>
          </c:extLst>
        </c:ser>
        <c:dLbls>
          <c:showLegendKey val="0"/>
          <c:showVal val="0"/>
          <c:showCatName val="0"/>
          <c:showSerName val="0"/>
          <c:showPercent val="0"/>
          <c:showBubbleSize val="0"/>
        </c:dLbls>
        <c:axId val="1811735328"/>
        <c:axId val="1"/>
      </c:scatterChart>
      <c:valAx>
        <c:axId val="1811735328"/>
        <c:scaling>
          <c:orientation val="minMax"/>
          <c:max val="10"/>
        </c:scaling>
        <c:delete val="0"/>
        <c:axPos val="b"/>
        <c:majorGridlines>
          <c:spPr>
            <a:ln w="3175">
              <a:solidFill>
                <a:srgbClr val="99CCFF"/>
              </a:solidFill>
              <a:prstDash val="solid"/>
            </a:ln>
          </c:spPr>
        </c:majorGridlines>
        <c:title>
          <c:tx>
            <c:rich>
              <a:bodyPr/>
              <a:lstStyle/>
              <a:p>
                <a:pPr>
                  <a:defRPr b="1">
                    <a:solidFill>
                      <a:schemeClr val="tx1"/>
                    </a:solidFill>
                  </a:defRPr>
                </a:pPr>
                <a:r>
                  <a:rPr lang="it-IT" b="1">
                    <a:solidFill>
                      <a:schemeClr val="tx1"/>
                    </a:solidFill>
                  </a:rPr>
                  <a:t>M</a:t>
                </a:r>
              </a:p>
            </c:rich>
          </c:tx>
          <c:layout>
            <c:manualLayout>
              <c:xMode val="edge"/>
              <c:yMode val="edge"/>
              <c:x val="0.91486799444187117"/>
              <c:y val="0.93090507726269311"/>
            </c:manualLayout>
          </c:layout>
          <c:overlay val="0"/>
          <c:spPr>
            <a:noFill/>
            <a:ln w="25400">
              <a:noFill/>
            </a:ln>
          </c:spPr>
        </c:title>
        <c:numFmt formatCode="General" sourceLinked="1"/>
        <c:majorTickMark val="none"/>
        <c:minorTickMark val="none"/>
        <c:tickLblPos val="nextTo"/>
        <c:spPr>
          <a:ln w="3175">
            <a:solidFill>
              <a:schemeClr val="accent6"/>
            </a:solidFill>
            <a:prstDash val="solid"/>
          </a:ln>
        </c:spPr>
        <c:txPr>
          <a:bodyPr rot="0" vert="horz"/>
          <a:lstStyle/>
          <a:p>
            <a:pPr>
              <a:defRPr sz="1100" b="0" i="0" u="none" strike="noStrike" baseline="0">
                <a:solidFill>
                  <a:srgbClr val="FFFFFF"/>
                </a:solidFill>
                <a:latin typeface="Arial"/>
                <a:ea typeface="Arial"/>
                <a:cs typeface="Arial"/>
              </a:defRPr>
            </a:pPr>
            <a:endParaRPr lang="it-IT"/>
          </a:p>
        </c:txPr>
        <c:crossAx val="1"/>
        <c:crosses val="autoZero"/>
        <c:crossBetween val="midCat"/>
        <c:majorUnit val="10"/>
      </c:valAx>
      <c:valAx>
        <c:axId val="1"/>
        <c:scaling>
          <c:orientation val="minMax"/>
          <c:max val="200"/>
        </c:scaling>
        <c:delete val="0"/>
        <c:axPos val="l"/>
        <c:majorGridlines>
          <c:spPr>
            <a:ln w="28575">
              <a:solidFill>
                <a:srgbClr val="FFFFCC"/>
              </a:solidFill>
              <a:prstDash val="solid"/>
            </a:ln>
          </c:spPr>
        </c:majorGridlines>
        <c:title>
          <c:tx>
            <c:rich>
              <a:bodyPr rot="0" vert="horz"/>
              <a:lstStyle/>
              <a:p>
                <a:pPr algn="ctr">
                  <a:defRPr b="1">
                    <a:solidFill>
                      <a:schemeClr val="tx1"/>
                    </a:solidFill>
                  </a:defRPr>
                </a:pPr>
                <a:r>
                  <a:rPr lang="it-IT" b="1">
                    <a:solidFill>
                      <a:schemeClr val="tx1"/>
                    </a:solidFill>
                  </a:rPr>
                  <a:t>P</a:t>
                </a:r>
              </a:p>
            </c:rich>
          </c:tx>
          <c:layout>
            <c:manualLayout>
              <c:xMode val="edge"/>
              <c:yMode val="edge"/>
              <c:x val="4.0930060213061607E-2"/>
              <c:y val="8.7910517807790578E-2"/>
            </c:manualLayout>
          </c:layout>
          <c:overlay val="0"/>
          <c:spPr>
            <a:noFill/>
            <a:ln w="25400">
              <a:noFill/>
            </a:ln>
          </c:spPr>
        </c:title>
        <c:numFmt formatCode="General" sourceLinked="1"/>
        <c:majorTickMark val="none"/>
        <c:minorTickMark val="none"/>
        <c:tickLblPos val="nextTo"/>
        <c:spPr>
          <a:ln w="3175">
            <a:solidFill>
              <a:schemeClr val="accent6"/>
            </a:solidFill>
            <a:prstDash val="solid"/>
          </a:ln>
        </c:spPr>
        <c:txPr>
          <a:bodyPr rot="0" vert="horz"/>
          <a:lstStyle/>
          <a:p>
            <a:pPr>
              <a:defRPr/>
            </a:pPr>
            <a:endParaRPr lang="it-IT"/>
          </a:p>
        </c:txPr>
        <c:crossAx val="1811735328"/>
        <c:crosses val="autoZero"/>
        <c:crossBetween val="midCat"/>
        <c:majorUnit val="5"/>
      </c:valAx>
      <c:spPr>
        <a:solidFill>
          <a:srgbClr val="FFFFCC"/>
        </a:solidFill>
        <a:ln w="25400">
          <a:solidFill>
            <a:schemeClr val="accent6"/>
          </a:solidFill>
          <a:prstDash val="solid"/>
        </a:ln>
      </c:spPr>
    </c:plotArea>
    <c:legend>
      <c:legendPos val="l"/>
      <c:legendEntry>
        <c:idx val="0"/>
        <c:txPr>
          <a:bodyPr/>
          <a:lstStyle/>
          <a:p>
            <a:pPr>
              <a:defRPr sz="900">
                <a:solidFill>
                  <a:schemeClr val="tx1"/>
                </a:solidFill>
              </a:defRPr>
            </a:pPr>
            <a:endParaRPr lang="it-IT"/>
          </a:p>
        </c:txPr>
      </c:legendEntry>
      <c:legendEntry>
        <c:idx val="1"/>
        <c:txPr>
          <a:bodyPr/>
          <a:lstStyle/>
          <a:p>
            <a:pPr>
              <a:defRPr sz="900">
                <a:solidFill>
                  <a:schemeClr val="tx1"/>
                </a:solidFill>
              </a:defRPr>
            </a:pPr>
            <a:endParaRPr lang="it-IT"/>
          </a:p>
        </c:txPr>
      </c:legendEntry>
      <c:legendEntry>
        <c:idx val="2"/>
        <c:txPr>
          <a:bodyPr/>
          <a:lstStyle/>
          <a:p>
            <a:pPr>
              <a:defRPr sz="900">
                <a:solidFill>
                  <a:schemeClr val="tx1"/>
                </a:solidFill>
              </a:defRPr>
            </a:pPr>
            <a:endParaRPr lang="it-IT"/>
          </a:p>
        </c:txPr>
      </c:legendEntry>
      <c:legendEntry>
        <c:idx val="3"/>
        <c:delete val="1"/>
      </c:legendEntry>
      <c:legendEntry>
        <c:idx val="4"/>
        <c:delete val="1"/>
      </c:legendEntry>
      <c:layout>
        <c:manualLayout>
          <c:xMode val="edge"/>
          <c:yMode val="edge"/>
          <c:wMode val="edge"/>
          <c:hMode val="edge"/>
          <c:x val="0.57451474448046935"/>
          <c:y val="0.14766334671742193"/>
          <c:w val="0.94280160568164273"/>
          <c:h val="0.44051832924857903"/>
        </c:manualLayout>
      </c:layout>
      <c:overlay val="0"/>
      <c:txPr>
        <a:bodyPr/>
        <a:lstStyle/>
        <a:p>
          <a:pPr>
            <a:defRPr>
              <a:solidFill>
                <a:schemeClr val="tx1"/>
              </a:solidFill>
            </a:defRPr>
          </a:pPr>
          <a:endParaRPr lang="it-IT"/>
        </a:p>
      </c:txPr>
    </c:legend>
    <c:plotVisOnly val="1"/>
    <c:dispBlanksAs val="gap"/>
    <c:showDLblsOverMax val="0"/>
  </c:chart>
  <c:spPr>
    <a:solidFill>
      <a:schemeClr val="bg1"/>
    </a:solidFill>
    <a:ln w="3175">
      <a:solidFill>
        <a:schemeClr val="bg1"/>
      </a:solidFill>
      <a:prstDash val="solid"/>
    </a:ln>
  </c:spPr>
  <c:txPr>
    <a:bodyPr/>
    <a:lstStyle/>
    <a:p>
      <a:pPr>
        <a:defRPr sz="1100" b="0" i="0" u="none" strike="noStrike" baseline="0">
          <a:solidFill>
            <a:schemeClr val="bg1"/>
          </a:solidFill>
          <a:latin typeface="Arial"/>
          <a:ea typeface="Arial"/>
          <a:cs typeface="Arial"/>
        </a:defRPr>
      </a:pPr>
      <a:endParaRPr lang="it-IT"/>
    </a:p>
  </c:txPr>
  <c:printSettings>
    <c:headerFooter alignWithMargins="0"/>
    <c:pageMargins b="1" l="0.75000000000000044" r="0.75000000000000044" t="1" header="0.5" footer="0.5"/>
    <c:pageSetup paperSize="9" orientation="landscape" horizontalDpi="0" verticalDpi="0" copies="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40</xdr:col>
      <xdr:colOff>304800</xdr:colOff>
      <xdr:row>33</xdr:row>
      <xdr:rowOff>0</xdr:rowOff>
    </xdr:from>
    <xdr:to>
      <xdr:col>40</xdr:col>
      <xdr:colOff>438150</xdr:colOff>
      <xdr:row>33</xdr:row>
      <xdr:rowOff>133350</xdr:rowOff>
    </xdr:to>
    <xdr:sp macro="" textlink="">
      <xdr:nvSpPr>
        <xdr:cNvPr id="39" name="Connettore 38"/>
        <xdr:cNvSpPr/>
      </xdr:nvSpPr>
      <xdr:spPr>
        <a:xfrm>
          <a:off x="30422850" y="9896475"/>
          <a:ext cx="133350" cy="133350"/>
        </a:xfrm>
        <a:prstGeom prst="flowChartConnector">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endParaRPr lang="it-IT"/>
        </a:p>
      </xdr:txBody>
    </xdr:sp>
    <xdr:clientData/>
  </xdr:twoCellAnchor>
  <xdr:twoCellAnchor>
    <xdr:from>
      <xdr:col>40</xdr:col>
      <xdr:colOff>304800</xdr:colOff>
      <xdr:row>35</xdr:row>
      <xdr:rowOff>0</xdr:rowOff>
    </xdr:from>
    <xdr:to>
      <xdr:col>40</xdr:col>
      <xdr:colOff>438150</xdr:colOff>
      <xdr:row>35</xdr:row>
      <xdr:rowOff>133350</xdr:rowOff>
    </xdr:to>
    <xdr:sp macro="" textlink="">
      <xdr:nvSpPr>
        <xdr:cNvPr id="40" name="Connettore 39"/>
        <xdr:cNvSpPr/>
      </xdr:nvSpPr>
      <xdr:spPr>
        <a:xfrm>
          <a:off x="30422850" y="10277475"/>
          <a:ext cx="133350" cy="133350"/>
        </a:xfrm>
        <a:prstGeom prst="flowChartConnector">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endParaRPr lang="it-IT"/>
        </a:p>
      </xdr:txBody>
    </xdr:sp>
    <xdr:clientData/>
  </xdr:twoCellAnchor>
  <xdr:twoCellAnchor>
    <xdr:from>
      <xdr:col>40</xdr:col>
      <xdr:colOff>304800</xdr:colOff>
      <xdr:row>37</xdr:row>
      <xdr:rowOff>0</xdr:rowOff>
    </xdr:from>
    <xdr:to>
      <xdr:col>40</xdr:col>
      <xdr:colOff>438150</xdr:colOff>
      <xdr:row>37</xdr:row>
      <xdr:rowOff>133350</xdr:rowOff>
    </xdr:to>
    <xdr:sp macro="" textlink="">
      <xdr:nvSpPr>
        <xdr:cNvPr id="41" name="Connettore 40"/>
        <xdr:cNvSpPr/>
      </xdr:nvSpPr>
      <xdr:spPr>
        <a:xfrm>
          <a:off x="30422850" y="10658475"/>
          <a:ext cx="133350" cy="133350"/>
        </a:xfrm>
        <a:prstGeom prst="flowChartConnector">
          <a:avLst/>
        </a:prstGeom>
        <a:solidFill>
          <a:srgbClr val="92D050"/>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endParaRPr lang="it-IT"/>
        </a:p>
      </xdr:txBody>
    </xdr:sp>
    <xdr:clientData/>
  </xdr:twoCellAnchor>
  <xdr:twoCellAnchor>
    <xdr:from>
      <xdr:col>40</xdr:col>
      <xdr:colOff>304800</xdr:colOff>
      <xdr:row>82</xdr:row>
      <xdr:rowOff>0</xdr:rowOff>
    </xdr:from>
    <xdr:to>
      <xdr:col>40</xdr:col>
      <xdr:colOff>438150</xdr:colOff>
      <xdr:row>82</xdr:row>
      <xdr:rowOff>133350</xdr:rowOff>
    </xdr:to>
    <xdr:sp macro="" textlink="">
      <xdr:nvSpPr>
        <xdr:cNvPr id="11" name="Connettore 10"/>
        <xdr:cNvSpPr/>
      </xdr:nvSpPr>
      <xdr:spPr>
        <a:xfrm>
          <a:off x="29432250" y="5905500"/>
          <a:ext cx="133350" cy="133350"/>
        </a:xfrm>
        <a:prstGeom prst="flowChartConnector">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endParaRPr lang="it-IT"/>
        </a:p>
      </xdr:txBody>
    </xdr:sp>
    <xdr:clientData/>
  </xdr:twoCellAnchor>
  <xdr:twoCellAnchor>
    <xdr:from>
      <xdr:col>40</xdr:col>
      <xdr:colOff>304800</xdr:colOff>
      <xdr:row>84</xdr:row>
      <xdr:rowOff>0</xdr:rowOff>
    </xdr:from>
    <xdr:to>
      <xdr:col>40</xdr:col>
      <xdr:colOff>438150</xdr:colOff>
      <xdr:row>84</xdr:row>
      <xdr:rowOff>133350</xdr:rowOff>
    </xdr:to>
    <xdr:sp macro="" textlink="">
      <xdr:nvSpPr>
        <xdr:cNvPr id="12" name="Connettore 11"/>
        <xdr:cNvSpPr/>
      </xdr:nvSpPr>
      <xdr:spPr>
        <a:xfrm>
          <a:off x="29432250" y="6286500"/>
          <a:ext cx="133350" cy="133350"/>
        </a:xfrm>
        <a:prstGeom prst="flowChartConnector">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endParaRPr lang="it-IT"/>
        </a:p>
      </xdr:txBody>
    </xdr:sp>
    <xdr:clientData/>
  </xdr:twoCellAnchor>
  <xdr:twoCellAnchor>
    <xdr:from>
      <xdr:col>40</xdr:col>
      <xdr:colOff>304800</xdr:colOff>
      <xdr:row>86</xdr:row>
      <xdr:rowOff>0</xdr:rowOff>
    </xdr:from>
    <xdr:to>
      <xdr:col>40</xdr:col>
      <xdr:colOff>438150</xdr:colOff>
      <xdr:row>86</xdr:row>
      <xdr:rowOff>133350</xdr:rowOff>
    </xdr:to>
    <xdr:sp macro="" textlink="">
      <xdr:nvSpPr>
        <xdr:cNvPr id="13" name="Connettore 12"/>
        <xdr:cNvSpPr/>
      </xdr:nvSpPr>
      <xdr:spPr>
        <a:xfrm>
          <a:off x="29432250" y="6667500"/>
          <a:ext cx="133350" cy="133350"/>
        </a:xfrm>
        <a:prstGeom prst="flowChartConnector">
          <a:avLst/>
        </a:prstGeom>
        <a:solidFill>
          <a:srgbClr val="92D050"/>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endParaRPr lang="it-IT"/>
        </a:p>
      </xdr:txBody>
    </xdr:sp>
    <xdr:clientData/>
  </xdr:twoCellAnchor>
  <xdr:twoCellAnchor>
    <xdr:from>
      <xdr:col>70</xdr:col>
      <xdr:colOff>57150</xdr:colOff>
      <xdr:row>0</xdr:row>
      <xdr:rowOff>104775</xdr:rowOff>
    </xdr:from>
    <xdr:to>
      <xdr:col>72</xdr:col>
      <xdr:colOff>171450</xdr:colOff>
      <xdr:row>2</xdr:row>
      <xdr:rowOff>133350</xdr:rowOff>
    </xdr:to>
    <xdr:sp macro="" textlink="">
      <xdr:nvSpPr>
        <xdr:cNvPr id="8" name="Text Box 1"/>
        <xdr:cNvSpPr txBox="1">
          <a:spLocks noChangeArrowheads="1"/>
        </xdr:cNvSpPr>
      </xdr:nvSpPr>
      <xdr:spPr bwMode="auto">
        <a:xfrm>
          <a:off x="12249150" y="104775"/>
          <a:ext cx="1333500" cy="352425"/>
        </a:xfrm>
        <a:prstGeom prst="rect">
          <a:avLst/>
        </a:prstGeom>
        <a:solidFill>
          <a:srgbClr val="FFFFFF"/>
        </a:solidFill>
        <a:ln w="9525">
          <a:solidFill>
            <a:srgbClr val="000000"/>
          </a:solidFill>
          <a:miter lim="800000"/>
          <a:headEnd/>
          <a:tailEnd/>
        </a:ln>
        <a:effectLst>
          <a:outerShdw blurRad="50800" dist="38100" dir="2700000" algn="tl" rotWithShape="0">
            <a:prstClr val="black">
              <a:alpha val="40000"/>
            </a:prstClr>
          </a:outerShdw>
        </a:effectLst>
        <a:scene3d>
          <a:camera prst="orthographicFront"/>
          <a:lightRig rig="soft" dir="t"/>
        </a:scene3d>
        <a:sp3d contourW="12700">
          <a:contourClr>
            <a:schemeClr val="bg1"/>
          </a:contourClr>
        </a:sp3d>
      </xdr:spPr>
      <xdr:txBody>
        <a:bodyPr vertOverflow="clip" wrap="square" lIns="45720" tIns="36576" rIns="45720" bIns="0" anchor="t" upright="1"/>
        <a:lstStyle/>
        <a:p>
          <a:pPr algn="ctr" rtl="0">
            <a:defRPr sz="1000"/>
          </a:pPr>
          <a:r>
            <a:rPr lang="it-IT" sz="2000" b="0" i="0" u="none" strike="noStrike" baseline="0">
              <a:solidFill>
                <a:srgbClr val="000000"/>
              </a:solidFill>
              <a:latin typeface="Arial"/>
              <a:cs typeface="Arial"/>
            </a:rPr>
            <a:t>R = P * M</a:t>
          </a:r>
          <a:endParaRPr lang="it-IT" sz="2000" b="0" i="0" u="sng" strike="noStrike" baseline="0">
            <a:solidFill>
              <a:srgbClr val="000000"/>
            </a:solidFill>
            <a:latin typeface="Arial"/>
            <a:cs typeface="Arial"/>
          </a:endParaRPr>
        </a:p>
        <a:p>
          <a:pPr algn="ctr" rtl="0">
            <a:defRPr sz="1000"/>
          </a:pPr>
          <a:r>
            <a:rPr lang="it-IT" sz="2000" b="0" i="0" u="sng" strike="noStrike" baseline="0">
              <a:solidFill>
                <a:srgbClr val="000000"/>
              </a:solidFill>
              <a:latin typeface="Arial"/>
              <a:cs typeface="Arial"/>
            </a:rPr>
            <a:t>  </a:t>
          </a:r>
        </a:p>
      </xdr:txBody>
    </xdr:sp>
    <xdr:clientData/>
  </xdr:twoCellAnchor>
  <xdr:twoCellAnchor>
    <xdr:from>
      <xdr:col>70</xdr:col>
      <xdr:colOff>57150</xdr:colOff>
      <xdr:row>49</xdr:row>
      <xdr:rowOff>104775</xdr:rowOff>
    </xdr:from>
    <xdr:to>
      <xdr:col>72</xdr:col>
      <xdr:colOff>171450</xdr:colOff>
      <xdr:row>51</xdr:row>
      <xdr:rowOff>133350</xdr:rowOff>
    </xdr:to>
    <xdr:sp macro="" textlink="">
      <xdr:nvSpPr>
        <xdr:cNvPr id="18" name="Text Box 1"/>
        <xdr:cNvSpPr txBox="1">
          <a:spLocks noChangeArrowheads="1"/>
        </xdr:cNvSpPr>
      </xdr:nvSpPr>
      <xdr:spPr bwMode="auto">
        <a:xfrm>
          <a:off x="49539525" y="104775"/>
          <a:ext cx="1333500" cy="352425"/>
        </a:xfrm>
        <a:prstGeom prst="rect">
          <a:avLst/>
        </a:prstGeom>
        <a:solidFill>
          <a:srgbClr val="FFFFFF"/>
        </a:solidFill>
        <a:ln w="9525">
          <a:solidFill>
            <a:srgbClr val="000000"/>
          </a:solidFill>
          <a:miter lim="800000"/>
          <a:headEnd/>
          <a:tailEnd/>
        </a:ln>
        <a:effectLst>
          <a:outerShdw blurRad="50800" dist="38100" dir="2700000" algn="tl" rotWithShape="0">
            <a:prstClr val="black">
              <a:alpha val="40000"/>
            </a:prstClr>
          </a:outerShdw>
        </a:effectLst>
        <a:scene3d>
          <a:camera prst="orthographicFront"/>
          <a:lightRig rig="soft" dir="t"/>
        </a:scene3d>
        <a:sp3d contourW="12700">
          <a:contourClr>
            <a:schemeClr val="bg1"/>
          </a:contourClr>
        </a:sp3d>
      </xdr:spPr>
      <xdr:txBody>
        <a:bodyPr vertOverflow="clip" wrap="square" lIns="45720" tIns="36576" rIns="45720" bIns="0" anchor="t" upright="1"/>
        <a:lstStyle/>
        <a:p>
          <a:pPr algn="ctr" rtl="0">
            <a:defRPr sz="1000"/>
          </a:pPr>
          <a:r>
            <a:rPr lang="it-IT" sz="2000" b="0" i="0" u="none" strike="noStrike" baseline="0">
              <a:solidFill>
                <a:srgbClr val="000000"/>
              </a:solidFill>
              <a:latin typeface="Arial"/>
              <a:cs typeface="Arial"/>
            </a:rPr>
            <a:t>R = P * M</a:t>
          </a:r>
          <a:endParaRPr lang="it-IT" sz="2000" b="0" i="0" u="sng" strike="noStrike" baseline="0">
            <a:solidFill>
              <a:srgbClr val="000000"/>
            </a:solidFill>
            <a:latin typeface="Arial"/>
            <a:cs typeface="Arial"/>
          </a:endParaRPr>
        </a:p>
        <a:p>
          <a:pPr algn="ctr" rtl="0">
            <a:defRPr sz="1000"/>
          </a:pPr>
          <a:r>
            <a:rPr lang="it-IT" sz="2000" b="0" i="0" u="sng" strike="noStrike" baseline="0">
              <a:solidFill>
                <a:srgbClr val="000000"/>
              </a:solidFill>
              <a:latin typeface="Arial"/>
              <a:cs typeface="Arial"/>
            </a:rPr>
            <a:t>  </a:t>
          </a:r>
        </a:p>
      </xdr:txBody>
    </xdr:sp>
    <xdr:clientData/>
  </xdr:twoCellAnchor>
  <xdr:twoCellAnchor>
    <xdr:from>
      <xdr:col>8</xdr:col>
      <xdr:colOff>314325</xdr:colOff>
      <xdr:row>85</xdr:row>
      <xdr:rowOff>57150</xdr:rowOff>
    </xdr:from>
    <xdr:to>
      <xdr:col>15</xdr:col>
      <xdr:colOff>152400</xdr:colOff>
      <xdr:row>100</xdr:row>
      <xdr:rowOff>76200</xdr:rowOff>
    </xdr:to>
    <xdr:graphicFrame macro="">
      <xdr:nvGraphicFramePr>
        <xdr:cNvPr id="4134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36</xdr:row>
      <xdr:rowOff>38100</xdr:rowOff>
    </xdr:from>
    <xdr:to>
      <xdr:col>15</xdr:col>
      <xdr:colOff>142875</xdr:colOff>
      <xdr:row>51</xdr:row>
      <xdr:rowOff>57150</xdr:rowOff>
    </xdr:to>
    <xdr:graphicFrame macro="">
      <xdr:nvGraphicFramePr>
        <xdr:cNvPr id="413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4">
    <tabColor theme="9" tint="0.39997558519241921"/>
  </sheetPr>
  <dimension ref="A1:BW115"/>
  <sheetViews>
    <sheetView showGridLines="0" tabSelected="1" zoomScaleNormal="100" zoomScaleSheetLayoutView="100" workbookViewId="0">
      <selection activeCell="Q5" sqref="Q5"/>
    </sheetView>
  </sheetViews>
  <sheetFormatPr defaultRowHeight="12.75" x14ac:dyDescent="0.2"/>
  <cols>
    <col min="1" max="1" width="9.140625" style="23"/>
    <col min="2" max="14" width="6.7109375" style="23" customWidth="1"/>
    <col min="15" max="15" width="10.7109375" style="23" customWidth="1"/>
    <col min="16" max="16" width="5.7109375" style="23" customWidth="1"/>
    <col min="17" max="17" width="26.140625" style="23" customWidth="1"/>
    <col min="18" max="18" width="9.140625" style="23"/>
    <col min="19" max="19" width="47.5703125" style="23" customWidth="1"/>
    <col min="20" max="33" width="9.140625" style="23"/>
    <col min="34" max="35" width="33.7109375" style="23" customWidth="1"/>
    <col min="36" max="40" width="9.140625" style="23"/>
    <col min="41" max="43" width="10.7109375" style="23" customWidth="1"/>
    <col min="44" max="47" width="9.140625" style="23"/>
    <col min="48" max="48" width="35.42578125" style="23" customWidth="1"/>
    <col min="49" max="16384" width="9.140625" style="23"/>
  </cols>
  <sheetData>
    <row r="1" spans="1:75" x14ac:dyDescent="0.2">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row>
    <row r="2" spans="1:75" x14ac:dyDescent="0.2">
      <c r="AY2" s="142" t="s">
        <v>228</v>
      </c>
      <c r="AZ2" s="152">
        <f xml:space="preserve"> AR11</f>
        <v>12</v>
      </c>
      <c r="BA2" s="141"/>
      <c r="BB2" s="142" t="s">
        <v>229</v>
      </c>
      <c r="BC2" s="153">
        <f>AR14</f>
        <v>300</v>
      </c>
      <c r="BD2" s="141"/>
      <c r="BE2" s="142" t="s">
        <v>230</v>
      </c>
      <c r="BF2" s="143">
        <f>AR7</f>
        <v>108</v>
      </c>
      <c r="BG2" s="141"/>
      <c r="BH2" s="142" t="s">
        <v>231</v>
      </c>
      <c r="BI2" s="152">
        <f>AU22</f>
        <v>106.9999999999999</v>
      </c>
      <c r="BJ2" s="160" t="s">
        <v>232</v>
      </c>
      <c r="BK2" s="153">
        <f>AS26</f>
        <v>203.9999999999998</v>
      </c>
      <c r="BL2" s="160" t="s">
        <v>233</v>
      </c>
      <c r="BM2" s="154">
        <f>AS24</f>
        <v>107.9999999999999</v>
      </c>
      <c r="BN2" s="160" t="s">
        <v>234</v>
      </c>
      <c r="BO2" s="154">
        <f>AU24</f>
        <v>202.9999999999998</v>
      </c>
      <c r="BP2" s="141"/>
      <c r="BQ2" s="141"/>
      <c r="BR2" s="141"/>
      <c r="BS2" s="141"/>
      <c r="BT2" s="141"/>
      <c r="BU2" s="141"/>
      <c r="BV2" s="141"/>
      <c r="BW2" s="141"/>
    </row>
    <row r="3" spans="1:75" ht="15" customHeight="1" thickBot="1" x14ac:dyDescent="0.25">
      <c r="A3" s="16"/>
      <c r="B3" s="17"/>
      <c r="C3" s="17"/>
      <c r="D3" s="16"/>
      <c r="E3" s="18"/>
      <c r="F3" s="18"/>
      <c r="G3" s="18"/>
      <c r="H3" s="18"/>
      <c r="I3" s="18"/>
      <c r="J3" s="19"/>
      <c r="K3" s="20"/>
      <c r="L3" s="20"/>
      <c r="M3" s="20"/>
      <c r="N3" s="21"/>
      <c r="O3" s="22"/>
      <c r="P3" s="16"/>
      <c r="Q3" s="16"/>
      <c r="R3" s="16"/>
      <c r="S3" s="16"/>
      <c r="T3" s="16"/>
      <c r="U3" s="16"/>
      <c r="V3" s="16"/>
      <c r="W3" s="16"/>
      <c r="X3" s="16"/>
      <c r="Y3" s="16"/>
      <c r="Z3" s="16"/>
      <c r="AA3" s="16"/>
      <c r="AB3" s="16"/>
      <c r="AC3" s="16"/>
      <c r="AD3" s="16"/>
      <c r="AE3" s="16"/>
      <c r="AF3" s="16"/>
      <c r="AG3" s="16"/>
      <c r="AH3" s="16"/>
      <c r="AI3" s="16"/>
      <c r="AJ3" s="16"/>
      <c r="AK3" s="16"/>
      <c r="AL3" s="16"/>
      <c r="AM3" s="16"/>
      <c r="AN3" s="16"/>
      <c r="AW3" s="16"/>
      <c r="AY3" s="141"/>
      <c r="AZ3" s="141"/>
      <c r="BA3" s="141"/>
      <c r="BB3" s="141"/>
      <c r="BC3" s="141"/>
      <c r="BD3" s="141"/>
      <c r="BE3" s="141"/>
      <c r="BF3" s="141"/>
      <c r="BG3" s="141"/>
      <c r="BH3" s="141"/>
      <c r="BI3" s="141"/>
      <c r="BJ3" s="161"/>
      <c r="BK3" s="141"/>
      <c r="BL3" s="161"/>
      <c r="BM3" s="141"/>
      <c r="BN3" s="161"/>
      <c r="BO3" s="141"/>
      <c r="BP3" s="141"/>
      <c r="BQ3" s="141"/>
      <c r="BR3" s="141"/>
      <c r="BS3" s="141"/>
      <c r="BT3" s="141"/>
      <c r="BU3" s="141"/>
      <c r="BV3" s="141"/>
      <c r="BW3" s="141"/>
    </row>
    <row r="4" spans="1:75" ht="15" customHeight="1" thickBot="1" x14ac:dyDescent="0.25">
      <c r="A4" s="16"/>
      <c r="B4" s="174" t="s">
        <v>144</v>
      </c>
      <c r="C4" s="175"/>
      <c r="D4" s="175"/>
      <c r="E4" s="175"/>
      <c r="F4" s="175"/>
      <c r="G4" s="175"/>
      <c r="H4" s="175"/>
      <c r="I4" s="175"/>
      <c r="J4" s="175"/>
      <c r="K4" s="175"/>
      <c r="L4" s="175"/>
      <c r="M4" s="175"/>
      <c r="N4" s="176"/>
      <c r="O4" s="177" t="s">
        <v>143</v>
      </c>
      <c r="P4" s="16"/>
      <c r="Q4" s="24" t="s">
        <v>37</v>
      </c>
      <c r="R4" s="25" t="s">
        <v>38</v>
      </c>
      <c r="S4" s="26"/>
      <c r="T4" s="16"/>
      <c r="U4" s="16"/>
      <c r="V4" s="16"/>
      <c r="W4" s="16"/>
      <c r="X4" s="16"/>
      <c r="Y4" s="16"/>
      <c r="Z4" s="16"/>
      <c r="AA4" s="16"/>
      <c r="AB4" s="16"/>
      <c r="AC4" s="16"/>
      <c r="AD4" s="16"/>
      <c r="AE4" s="16"/>
      <c r="AF4" s="16"/>
      <c r="AG4" s="16"/>
      <c r="AH4" s="16"/>
      <c r="AI4" s="16"/>
      <c r="AJ4" s="16"/>
      <c r="AK4" s="16"/>
      <c r="AL4" s="16"/>
      <c r="AM4" s="16"/>
      <c r="AN4" s="16"/>
      <c r="AW4" s="16"/>
      <c r="AY4" s="144" t="s">
        <v>235</v>
      </c>
      <c r="AZ4" s="145" t="s">
        <v>236</v>
      </c>
      <c r="BA4" s="146"/>
      <c r="BB4" s="144" t="s">
        <v>235</v>
      </c>
      <c r="BC4" s="145" t="s">
        <v>236</v>
      </c>
      <c r="BD4" s="146"/>
      <c r="BE4" s="144" t="s">
        <v>235</v>
      </c>
      <c r="BF4" s="145" t="s">
        <v>236</v>
      </c>
      <c r="BG4" s="146"/>
      <c r="BH4" s="144" t="s">
        <v>235</v>
      </c>
      <c r="BI4" s="145" t="s">
        <v>236</v>
      </c>
      <c r="BJ4" s="144" t="s">
        <v>235</v>
      </c>
      <c r="BK4" s="145" t="s">
        <v>236</v>
      </c>
      <c r="BL4" s="144" t="s">
        <v>235</v>
      </c>
      <c r="BM4" s="145" t="s">
        <v>236</v>
      </c>
      <c r="BN4" s="144" t="s">
        <v>235</v>
      </c>
      <c r="BO4" s="145" t="s">
        <v>236</v>
      </c>
      <c r="BP4" s="146"/>
      <c r="BQ4" s="141"/>
      <c r="BR4" s="141"/>
      <c r="BS4" s="141"/>
      <c r="BT4" s="141"/>
      <c r="BU4" s="141"/>
      <c r="BV4" s="141"/>
      <c r="BW4" s="141"/>
    </row>
    <row r="5" spans="1:75" ht="15" customHeight="1" thickBot="1" x14ac:dyDescent="0.25">
      <c r="A5" s="16"/>
      <c r="B5" s="174" t="s">
        <v>145</v>
      </c>
      <c r="C5" s="175"/>
      <c r="D5" s="175"/>
      <c r="E5" s="175"/>
      <c r="F5" s="175"/>
      <c r="G5" s="175"/>
      <c r="H5" s="175"/>
      <c r="I5" s="175"/>
      <c r="J5" s="175"/>
      <c r="K5" s="175"/>
      <c r="L5" s="175"/>
      <c r="M5" s="175"/>
      <c r="N5" s="176"/>
      <c r="O5" s="178"/>
      <c r="P5" s="16"/>
      <c r="Q5" s="14">
        <v>0</v>
      </c>
      <c r="R5" s="27" t="s">
        <v>40</v>
      </c>
      <c r="S5" s="28" t="s">
        <v>41</v>
      </c>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W5" s="16"/>
      <c r="AY5" s="147"/>
      <c r="AZ5" s="148"/>
      <c r="BA5" s="149"/>
      <c r="BB5" s="147"/>
      <c r="BC5" s="148"/>
      <c r="BD5" s="149"/>
      <c r="BE5" s="147"/>
      <c r="BF5" s="148"/>
      <c r="BG5" s="149"/>
      <c r="BH5" s="147"/>
      <c r="BI5" s="148"/>
      <c r="BJ5" s="147"/>
      <c r="BK5" s="148"/>
      <c r="BL5" s="147"/>
      <c r="BM5" s="148"/>
      <c r="BN5" s="147"/>
      <c r="BO5" s="148"/>
      <c r="BP5" s="149"/>
      <c r="BQ5" s="141"/>
      <c r="BR5" s="141"/>
      <c r="BS5" s="141"/>
      <c r="BT5" s="141"/>
      <c r="BU5" s="141"/>
      <c r="BV5" s="141"/>
      <c r="BW5" s="141"/>
    </row>
    <row r="6" spans="1:75" ht="15" customHeight="1" thickBot="1" x14ac:dyDescent="0.25">
      <c r="A6" s="16"/>
      <c r="B6" s="179" t="s">
        <v>2</v>
      </c>
      <c r="C6" s="180"/>
      <c r="D6" s="180"/>
      <c r="E6" s="180"/>
      <c r="F6" s="180"/>
      <c r="G6" s="180"/>
      <c r="H6" s="180"/>
      <c r="I6" s="180"/>
      <c r="J6" s="180"/>
      <c r="K6" s="180"/>
      <c r="L6" s="180"/>
      <c r="M6" s="180"/>
      <c r="N6" s="181"/>
      <c r="O6" s="29" t="s">
        <v>3</v>
      </c>
      <c r="P6" s="16"/>
      <c r="Q6" s="14">
        <v>0</v>
      </c>
      <c r="R6" s="27" t="s">
        <v>42</v>
      </c>
      <c r="S6" s="28" t="s">
        <v>43</v>
      </c>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W6" s="16"/>
      <c r="AY6" s="147">
        <f>AY5+0.5</f>
        <v>0.5</v>
      </c>
      <c r="AZ6" s="148">
        <f>$AZ$2/AY6</f>
        <v>24</v>
      </c>
      <c r="BA6" s="149"/>
      <c r="BB6" s="147">
        <f>BB5+0.5</f>
        <v>0.5</v>
      </c>
      <c r="BC6" s="148">
        <f>$BC$2/BB6</f>
        <v>600</v>
      </c>
      <c r="BD6" s="149"/>
      <c r="BE6" s="147">
        <f>BE5+0.5</f>
        <v>0.5</v>
      </c>
      <c r="BF6" s="148">
        <f>$BF$2/BE6</f>
        <v>216</v>
      </c>
      <c r="BG6" s="149"/>
      <c r="BH6" s="147">
        <f>BH5+0.5</f>
        <v>0.5</v>
      </c>
      <c r="BI6" s="148">
        <f>$BI$2/BH6</f>
        <v>213.9999999999998</v>
      </c>
      <c r="BJ6" s="147">
        <f>BJ5+0.5</f>
        <v>0.5</v>
      </c>
      <c r="BK6" s="148">
        <f>$BK$2/BJ6</f>
        <v>407.9999999999996</v>
      </c>
      <c r="BL6" s="147">
        <f>BL5+0.5</f>
        <v>0.5</v>
      </c>
      <c r="BM6" s="148">
        <f>$BM$2/BL6</f>
        <v>215.9999999999998</v>
      </c>
      <c r="BN6" s="147">
        <f>BN5+0.5</f>
        <v>0.5</v>
      </c>
      <c r="BO6" s="148">
        <f>$BO$2/BN6</f>
        <v>405.9999999999996</v>
      </c>
      <c r="BP6" s="149"/>
      <c r="BQ6" s="141"/>
      <c r="BR6" s="141"/>
      <c r="BS6" s="141"/>
      <c r="BT6" s="141"/>
      <c r="BU6" s="141"/>
      <c r="BV6" s="141"/>
      <c r="BW6" s="141"/>
    </row>
    <row r="7" spans="1:75" ht="15" customHeight="1" thickBot="1" x14ac:dyDescent="0.25">
      <c r="A7" s="16"/>
      <c r="B7" s="182" t="s">
        <v>13</v>
      </c>
      <c r="C7" s="183"/>
      <c r="D7" s="183"/>
      <c r="E7" s="183"/>
      <c r="F7" s="183"/>
      <c r="G7" s="183"/>
      <c r="H7" s="183"/>
      <c r="I7" s="183"/>
      <c r="J7" s="183"/>
      <c r="K7" s="183"/>
      <c r="L7" s="183"/>
      <c r="M7" s="183"/>
      <c r="N7" s="184"/>
      <c r="O7" s="15">
        <v>1</v>
      </c>
      <c r="P7" s="16"/>
      <c r="Q7" s="14">
        <v>0</v>
      </c>
      <c r="R7" s="27" t="s">
        <v>44</v>
      </c>
      <c r="S7" s="28" t="s">
        <v>45</v>
      </c>
      <c r="T7" s="16"/>
      <c r="U7" s="16"/>
      <c r="V7" s="16"/>
      <c r="W7" s="16"/>
      <c r="X7" s="16"/>
      <c r="Y7" s="16"/>
      <c r="Z7" s="16"/>
      <c r="AA7" s="16"/>
      <c r="AB7" s="16"/>
      <c r="AC7" s="16"/>
      <c r="AD7" s="16"/>
      <c r="AE7" s="16"/>
      <c r="AF7" s="16"/>
      <c r="AG7" s="16"/>
      <c r="AH7" s="30" t="s">
        <v>119</v>
      </c>
      <c r="AI7" s="30" t="s">
        <v>120</v>
      </c>
      <c r="AJ7" s="16"/>
      <c r="AK7" s="197" t="s">
        <v>6</v>
      </c>
      <c r="AL7" s="198"/>
      <c r="AM7" s="31">
        <f>K31</f>
        <v>17</v>
      </c>
      <c r="AN7" s="16"/>
      <c r="AO7" s="199" t="s">
        <v>133</v>
      </c>
      <c r="AP7" s="199"/>
      <c r="AQ7" s="199"/>
      <c r="AR7" s="33">
        <f>PRODUCT(AL20,AP9,AQ9)</f>
        <v>108</v>
      </c>
      <c r="AS7" s="16"/>
      <c r="AT7" s="16"/>
      <c r="AU7" s="16"/>
      <c r="AV7" s="34" t="s">
        <v>13</v>
      </c>
      <c r="AW7" s="16">
        <v>0</v>
      </c>
      <c r="AY7" s="147">
        <f t="shared" ref="AY7:AY22" si="0">AY6+0.5</f>
        <v>1</v>
      </c>
      <c r="AZ7" s="148">
        <f t="shared" ref="AZ7:AZ28" si="1">$AZ$2/AY7</f>
        <v>12</v>
      </c>
      <c r="BA7" s="149"/>
      <c r="BB7" s="147">
        <f t="shared" ref="BB7:BB22" si="2">BB6+0.5</f>
        <v>1</v>
      </c>
      <c r="BC7" s="148">
        <f t="shared" ref="BC7:BC28" si="3">$BC$2/BB7</f>
        <v>300</v>
      </c>
      <c r="BD7" s="149"/>
      <c r="BE7" s="147">
        <f t="shared" ref="BE7:BE22" si="4">BE6+0.5</f>
        <v>1</v>
      </c>
      <c r="BF7" s="148">
        <f t="shared" ref="BF7:BF28" si="5">$BF$2/BE7</f>
        <v>108</v>
      </c>
      <c r="BG7" s="149"/>
      <c r="BH7" s="147">
        <f t="shared" ref="BH7:BH22" si="6">BH6+0.5</f>
        <v>1</v>
      </c>
      <c r="BI7" s="148">
        <f t="shared" ref="BI7:BI28" si="7">$BI$2/BH7</f>
        <v>106.9999999999999</v>
      </c>
      <c r="BJ7" s="147">
        <f t="shared" ref="BJ7:BJ22" si="8">BJ6+0.5</f>
        <v>1</v>
      </c>
      <c r="BK7" s="148">
        <f t="shared" ref="BK7:BK28" si="9">$BK$2/BJ7</f>
        <v>203.9999999999998</v>
      </c>
      <c r="BL7" s="147">
        <f t="shared" ref="BL7:BN22" si="10">BL6+0.5</f>
        <v>1</v>
      </c>
      <c r="BM7" s="148">
        <f t="shared" ref="BM7:BM28" si="11">$BM$2/BL7</f>
        <v>107.9999999999999</v>
      </c>
      <c r="BN7" s="147">
        <f t="shared" si="10"/>
        <v>1</v>
      </c>
      <c r="BO7" s="148">
        <f t="shared" ref="BO7:BO28" si="12">$BO$2/BN7</f>
        <v>202.9999999999998</v>
      </c>
      <c r="BP7" s="149"/>
      <c r="BQ7" s="141"/>
      <c r="BR7" s="141"/>
      <c r="BS7" s="141"/>
      <c r="BT7" s="141"/>
      <c r="BU7" s="141"/>
      <c r="BV7" s="141"/>
      <c r="BW7" s="141"/>
    </row>
    <row r="8" spans="1:75" ht="15" customHeight="1" thickBot="1" x14ac:dyDescent="0.25">
      <c r="A8" s="16"/>
      <c r="B8" s="182" t="s">
        <v>14</v>
      </c>
      <c r="C8" s="183"/>
      <c r="D8" s="183"/>
      <c r="E8" s="183"/>
      <c r="F8" s="183"/>
      <c r="G8" s="183"/>
      <c r="H8" s="183"/>
      <c r="I8" s="183"/>
      <c r="J8" s="183"/>
      <c r="K8" s="183"/>
      <c r="L8" s="183"/>
      <c r="M8" s="183"/>
      <c r="N8" s="184"/>
      <c r="O8" s="15">
        <v>2</v>
      </c>
      <c r="P8" s="16"/>
      <c r="Q8" s="14">
        <v>0</v>
      </c>
      <c r="R8" s="27" t="s">
        <v>46</v>
      </c>
      <c r="S8" s="28" t="s">
        <v>47</v>
      </c>
      <c r="T8" s="16"/>
      <c r="U8" s="16"/>
      <c r="V8" s="16"/>
      <c r="W8" s="16"/>
      <c r="X8" s="16"/>
      <c r="Y8" s="16"/>
      <c r="Z8" s="16"/>
      <c r="AA8" s="16"/>
      <c r="AB8" s="16"/>
      <c r="AC8" s="16"/>
      <c r="AD8" s="16"/>
      <c r="AE8" s="16"/>
      <c r="AF8" s="16"/>
      <c r="AG8" s="16"/>
      <c r="AH8" s="35" t="s">
        <v>39</v>
      </c>
      <c r="AI8" s="35">
        <v>1</v>
      </c>
      <c r="AJ8" s="16"/>
      <c r="AK8" s="36"/>
      <c r="AL8" s="37"/>
      <c r="AM8" s="38"/>
      <c r="AN8" s="16"/>
      <c r="AO8" s="16"/>
      <c r="AP8" s="16"/>
      <c r="AQ8" s="16"/>
      <c r="AR8" s="39"/>
      <c r="AS8" s="16"/>
      <c r="AT8" s="16"/>
      <c r="AU8" s="16"/>
      <c r="AV8" s="34" t="s">
        <v>14</v>
      </c>
      <c r="AW8" s="16">
        <v>1</v>
      </c>
      <c r="AY8" s="147">
        <f t="shared" si="0"/>
        <v>1.5</v>
      </c>
      <c r="AZ8" s="148">
        <f t="shared" si="1"/>
        <v>8</v>
      </c>
      <c r="BA8" s="149"/>
      <c r="BB8" s="147">
        <f t="shared" si="2"/>
        <v>1.5</v>
      </c>
      <c r="BC8" s="148">
        <f t="shared" si="3"/>
        <v>200</v>
      </c>
      <c r="BD8" s="149"/>
      <c r="BE8" s="147">
        <f t="shared" si="4"/>
        <v>1.5</v>
      </c>
      <c r="BF8" s="148">
        <f t="shared" si="5"/>
        <v>72</v>
      </c>
      <c r="BG8" s="149"/>
      <c r="BH8" s="147">
        <f t="shared" si="6"/>
        <v>1.5</v>
      </c>
      <c r="BI8" s="148">
        <f t="shared" si="7"/>
        <v>71.333333333333272</v>
      </c>
      <c r="BJ8" s="147">
        <f t="shared" si="8"/>
        <v>1.5</v>
      </c>
      <c r="BK8" s="148">
        <f t="shared" si="9"/>
        <v>135.99999999999986</v>
      </c>
      <c r="BL8" s="147">
        <f t="shared" si="10"/>
        <v>1.5</v>
      </c>
      <c r="BM8" s="148">
        <f t="shared" si="11"/>
        <v>71.999999999999929</v>
      </c>
      <c r="BN8" s="147">
        <f t="shared" si="10"/>
        <v>1.5</v>
      </c>
      <c r="BO8" s="148">
        <f t="shared" si="12"/>
        <v>135.3333333333332</v>
      </c>
      <c r="BP8" s="149"/>
      <c r="BQ8" s="141"/>
      <c r="BR8" s="141"/>
      <c r="BS8" s="141"/>
      <c r="BT8" s="141"/>
      <c r="BU8" s="141"/>
      <c r="BV8" s="141"/>
      <c r="BW8" s="141"/>
    </row>
    <row r="9" spans="1:75" ht="15" customHeight="1" thickBot="1" x14ac:dyDescent="0.25">
      <c r="A9" s="16"/>
      <c r="B9" s="182" t="s">
        <v>15</v>
      </c>
      <c r="C9" s="183"/>
      <c r="D9" s="183"/>
      <c r="E9" s="183"/>
      <c r="F9" s="183"/>
      <c r="G9" s="183"/>
      <c r="H9" s="183"/>
      <c r="I9" s="183"/>
      <c r="J9" s="183"/>
      <c r="K9" s="183"/>
      <c r="L9" s="183"/>
      <c r="M9" s="183"/>
      <c r="N9" s="184"/>
      <c r="O9" s="15">
        <v>1</v>
      </c>
      <c r="P9" s="16"/>
      <c r="Q9" s="14">
        <v>0</v>
      </c>
      <c r="R9" s="27" t="s">
        <v>48</v>
      </c>
      <c r="S9" s="28" t="s">
        <v>49</v>
      </c>
      <c r="T9" s="16"/>
      <c r="U9" s="16"/>
      <c r="V9" s="16"/>
      <c r="W9" s="16"/>
      <c r="X9" s="16"/>
      <c r="Y9" s="16"/>
      <c r="Z9" s="16"/>
      <c r="AA9" s="16"/>
      <c r="AB9" s="16"/>
      <c r="AC9" s="16"/>
      <c r="AD9" s="16"/>
      <c r="AE9" s="16"/>
      <c r="AF9" s="16"/>
      <c r="AG9" s="16"/>
      <c r="AH9" s="40" t="s">
        <v>121</v>
      </c>
      <c r="AI9" s="40">
        <v>2</v>
      </c>
      <c r="AJ9" s="16"/>
      <c r="AK9" s="41" t="s">
        <v>126</v>
      </c>
      <c r="AL9" s="42"/>
      <c r="AM9" s="43">
        <v>1</v>
      </c>
      <c r="AN9" s="16"/>
      <c r="AO9" s="32">
        <f>AL20</f>
        <v>4</v>
      </c>
      <c r="AP9" s="32">
        <f>AL27</f>
        <v>1.5</v>
      </c>
      <c r="AQ9" s="32">
        <f>O31</f>
        <v>18</v>
      </c>
      <c r="AR9" s="39"/>
      <c r="AS9" s="16"/>
      <c r="AT9" s="16"/>
      <c r="AU9" s="16"/>
      <c r="AV9" s="34" t="s">
        <v>15</v>
      </c>
      <c r="AW9" s="16">
        <v>2</v>
      </c>
      <c r="AY9" s="147">
        <f t="shared" si="0"/>
        <v>2</v>
      </c>
      <c r="AZ9" s="148">
        <f t="shared" si="1"/>
        <v>6</v>
      </c>
      <c r="BA9" s="149"/>
      <c r="BB9" s="147">
        <f t="shared" si="2"/>
        <v>2</v>
      </c>
      <c r="BC9" s="148">
        <f t="shared" si="3"/>
        <v>150</v>
      </c>
      <c r="BD9" s="149"/>
      <c r="BE9" s="147">
        <f t="shared" si="4"/>
        <v>2</v>
      </c>
      <c r="BF9" s="148">
        <f t="shared" si="5"/>
        <v>54</v>
      </c>
      <c r="BG9" s="149"/>
      <c r="BH9" s="147">
        <f t="shared" si="6"/>
        <v>2</v>
      </c>
      <c r="BI9" s="148">
        <f t="shared" si="7"/>
        <v>53.49999999999995</v>
      </c>
      <c r="BJ9" s="147">
        <f t="shared" si="8"/>
        <v>2</v>
      </c>
      <c r="BK9" s="148">
        <f t="shared" si="9"/>
        <v>101.9999999999999</v>
      </c>
      <c r="BL9" s="147">
        <f t="shared" si="10"/>
        <v>2</v>
      </c>
      <c r="BM9" s="148">
        <f t="shared" si="11"/>
        <v>53.99999999999995</v>
      </c>
      <c r="BN9" s="147">
        <f t="shared" si="10"/>
        <v>2</v>
      </c>
      <c r="BO9" s="148">
        <f t="shared" si="12"/>
        <v>101.4999999999999</v>
      </c>
      <c r="BP9" s="149"/>
      <c r="BQ9" s="141"/>
      <c r="BR9" s="141"/>
      <c r="BS9" s="141"/>
      <c r="BT9" s="141"/>
      <c r="BU9" s="141"/>
      <c r="BV9" s="141"/>
      <c r="BW9" s="141"/>
    </row>
    <row r="10" spans="1:75" ht="15" customHeight="1" thickBot="1" x14ac:dyDescent="0.25">
      <c r="A10" s="16"/>
      <c r="B10" s="182" t="s">
        <v>17</v>
      </c>
      <c r="C10" s="183"/>
      <c r="D10" s="183"/>
      <c r="E10" s="183"/>
      <c r="F10" s="183"/>
      <c r="G10" s="183"/>
      <c r="H10" s="183"/>
      <c r="I10" s="183"/>
      <c r="J10" s="183"/>
      <c r="K10" s="183"/>
      <c r="L10" s="183"/>
      <c r="M10" s="183"/>
      <c r="N10" s="184"/>
      <c r="O10" s="15">
        <v>1</v>
      </c>
      <c r="P10" s="16"/>
      <c r="Q10" s="14">
        <v>0</v>
      </c>
      <c r="R10" s="27" t="s">
        <v>50</v>
      </c>
      <c r="S10" s="28" t="s">
        <v>51</v>
      </c>
      <c r="T10" s="16"/>
      <c r="U10" s="16"/>
      <c r="V10" s="16"/>
      <c r="W10" s="16"/>
      <c r="X10" s="16"/>
      <c r="Y10" s="16"/>
      <c r="Z10" s="16"/>
      <c r="AA10" s="16"/>
      <c r="AB10" s="16"/>
      <c r="AC10" s="16"/>
      <c r="AD10" s="16"/>
      <c r="AE10" s="16"/>
      <c r="AF10" s="16"/>
      <c r="AG10" s="16"/>
      <c r="AH10" s="44" t="s">
        <v>122</v>
      </c>
      <c r="AI10" s="44">
        <v>3</v>
      </c>
      <c r="AJ10" s="16"/>
      <c r="AK10" s="41" t="s">
        <v>128</v>
      </c>
      <c r="AL10" s="42"/>
      <c r="AM10" s="43">
        <v>2</v>
      </c>
      <c r="AN10" s="16"/>
      <c r="AO10" s="16"/>
      <c r="AP10" s="16"/>
      <c r="AQ10" s="16"/>
      <c r="AR10" s="39"/>
      <c r="AS10" s="16"/>
      <c r="AT10" s="16"/>
      <c r="AU10" s="16"/>
      <c r="AV10" s="34" t="s">
        <v>16</v>
      </c>
      <c r="AW10" s="16">
        <v>3</v>
      </c>
      <c r="AY10" s="147">
        <f t="shared" si="0"/>
        <v>2.5</v>
      </c>
      <c r="AZ10" s="148">
        <f t="shared" si="1"/>
        <v>4.8</v>
      </c>
      <c r="BA10" s="149"/>
      <c r="BB10" s="147">
        <f t="shared" si="2"/>
        <v>2.5</v>
      </c>
      <c r="BC10" s="148">
        <f t="shared" si="3"/>
        <v>120</v>
      </c>
      <c r="BD10" s="149"/>
      <c r="BE10" s="147">
        <f t="shared" si="4"/>
        <v>2.5</v>
      </c>
      <c r="BF10" s="148">
        <f t="shared" si="5"/>
        <v>43.2</v>
      </c>
      <c r="BG10" s="149"/>
      <c r="BH10" s="147">
        <f t="shared" si="6"/>
        <v>2.5</v>
      </c>
      <c r="BI10" s="148">
        <f t="shared" si="7"/>
        <v>42.799999999999962</v>
      </c>
      <c r="BJ10" s="147">
        <f t="shared" si="8"/>
        <v>2.5</v>
      </c>
      <c r="BK10" s="148">
        <f t="shared" si="9"/>
        <v>81.599999999999923</v>
      </c>
      <c r="BL10" s="147">
        <f t="shared" si="10"/>
        <v>2.5</v>
      </c>
      <c r="BM10" s="148">
        <f t="shared" si="11"/>
        <v>43.19999999999996</v>
      </c>
      <c r="BN10" s="147">
        <f t="shared" si="10"/>
        <v>2.5</v>
      </c>
      <c r="BO10" s="148">
        <f t="shared" si="12"/>
        <v>81.199999999999918</v>
      </c>
      <c r="BP10" s="149"/>
      <c r="BQ10" s="141"/>
      <c r="BR10" s="141"/>
      <c r="BS10" s="141"/>
      <c r="BT10" s="141"/>
      <c r="BU10" s="141"/>
      <c r="BV10" s="141"/>
      <c r="BW10" s="141"/>
    </row>
    <row r="11" spans="1:75" ht="15" customHeight="1" thickBot="1" x14ac:dyDescent="0.25">
      <c r="A11" s="16"/>
      <c r="B11" s="182" t="s">
        <v>18</v>
      </c>
      <c r="C11" s="183"/>
      <c r="D11" s="183"/>
      <c r="E11" s="183"/>
      <c r="F11" s="183"/>
      <c r="G11" s="183"/>
      <c r="H11" s="183"/>
      <c r="I11" s="183"/>
      <c r="J11" s="183"/>
      <c r="K11" s="183"/>
      <c r="L11" s="183"/>
      <c r="M11" s="183"/>
      <c r="N11" s="184"/>
      <c r="O11" s="15">
        <v>1</v>
      </c>
      <c r="P11" s="16"/>
      <c r="Q11" s="14">
        <v>0</v>
      </c>
      <c r="R11" s="27" t="s">
        <v>52</v>
      </c>
      <c r="S11" s="28" t="s">
        <v>53</v>
      </c>
      <c r="T11" s="16"/>
      <c r="U11" s="16"/>
      <c r="V11" s="16"/>
      <c r="W11" s="16"/>
      <c r="X11" s="16"/>
      <c r="Y11" s="16"/>
      <c r="Z11" s="16"/>
      <c r="AA11" s="16"/>
      <c r="AB11" s="16"/>
      <c r="AC11" s="16"/>
      <c r="AD11" s="16"/>
      <c r="AE11" s="16"/>
      <c r="AF11" s="16"/>
      <c r="AG11" s="16"/>
      <c r="AH11" s="45" t="s">
        <v>129</v>
      </c>
      <c r="AI11" s="45" t="s">
        <v>123</v>
      </c>
      <c r="AJ11" s="16"/>
      <c r="AK11" s="41" t="s">
        <v>127</v>
      </c>
      <c r="AL11" s="42"/>
      <c r="AM11" s="43">
        <v>3</v>
      </c>
      <c r="AN11" s="16"/>
      <c r="AO11" s="199" t="s">
        <v>137</v>
      </c>
      <c r="AP11" s="199"/>
      <c r="AQ11" s="199"/>
      <c r="AR11" s="33">
        <f>COUNTIF(O7:O30,"&gt;=1")</f>
        <v>12</v>
      </c>
      <c r="AS11" s="16"/>
      <c r="AT11" s="39">
        <f>SUM(AR14, - AR11)</f>
        <v>288</v>
      </c>
      <c r="AU11" s="16"/>
      <c r="AV11" s="34" t="s">
        <v>17</v>
      </c>
      <c r="AW11" s="16">
        <v>4</v>
      </c>
      <c r="AY11" s="147">
        <f t="shared" si="0"/>
        <v>3</v>
      </c>
      <c r="AZ11" s="148">
        <f t="shared" si="1"/>
        <v>4</v>
      </c>
      <c r="BA11" s="149"/>
      <c r="BB11" s="147">
        <f t="shared" si="2"/>
        <v>3</v>
      </c>
      <c r="BC11" s="148">
        <f t="shared" si="3"/>
        <v>100</v>
      </c>
      <c r="BD11" s="149"/>
      <c r="BE11" s="147">
        <f t="shared" si="4"/>
        <v>3</v>
      </c>
      <c r="BF11" s="148">
        <f t="shared" si="5"/>
        <v>36</v>
      </c>
      <c r="BG11" s="149"/>
      <c r="BH11" s="147">
        <f t="shared" si="6"/>
        <v>3</v>
      </c>
      <c r="BI11" s="148">
        <f t="shared" si="7"/>
        <v>35.666666666666636</v>
      </c>
      <c r="BJ11" s="147">
        <f t="shared" si="8"/>
        <v>3</v>
      </c>
      <c r="BK11" s="148">
        <f t="shared" si="9"/>
        <v>67.999999999999929</v>
      </c>
      <c r="BL11" s="147">
        <f t="shared" si="10"/>
        <v>3</v>
      </c>
      <c r="BM11" s="148">
        <f t="shared" si="11"/>
        <v>35.999999999999964</v>
      </c>
      <c r="BN11" s="147">
        <f t="shared" si="10"/>
        <v>3</v>
      </c>
      <c r="BO11" s="148">
        <f t="shared" si="12"/>
        <v>67.6666666666666</v>
      </c>
      <c r="BP11" s="149"/>
      <c r="BQ11" s="141"/>
      <c r="BR11" s="141"/>
      <c r="BS11" s="141"/>
      <c r="BT11" s="141"/>
      <c r="BU11" s="141"/>
      <c r="BV11" s="141"/>
      <c r="BW11" s="141"/>
    </row>
    <row r="12" spans="1:75" ht="15" customHeight="1" thickBot="1" x14ac:dyDescent="0.25">
      <c r="A12" s="16"/>
      <c r="B12" s="182" t="s">
        <v>20</v>
      </c>
      <c r="C12" s="183"/>
      <c r="D12" s="183"/>
      <c r="E12" s="183"/>
      <c r="F12" s="183"/>
      <c r="G12" s="183"/>
      <c r="H12" s="183"/>
      <c r="I12" s="183"/>
      <c r="J12" s="183"/>
      <c r="K12" s="183"/>
      <c r="L12" s="183"/>
      <c r="M12" s="183"/>
      <c r="N12" s="184"/>
      <c r="O12" s="15">
        <v>1</v>
      </c>
      <c r="P12" s="16"/>
      <c r="Q12" s="14">
        <v>0</v>
      </c>
      <c r="R12" s="27" t="s">
        <v>54</v>
      </c>
      <c r="S12" s="46" t="s">
        <v>55</v>
      </c>
      <c r="T12" s="16"/>
      <c r="U12" s="16"/>
      <c r="V12" s="16"/>
      <c r="W12" s="16"/>
      <c r="X12" s="16"/>
      <c r="Y12" s="16"/>
      <c r="Z12" s="16"/>
      <c r="AA12" s="16"/>
      <c r="AB12" s="16"/>
      <c r="AC12" s="16"/>
      <c r="AD12" s="16"/>
      <c r="AE12" s="16"/>
      <c r="AF12" s="16"/>
      <c r="AG12" s="16"/>
      <c r="AH12" s="47" t="s">
        <v>130</v>
      </c>
      <c r="AI12" s="47" t="s">
        <v>124</v>
      </c>
      <c r="AJ12" s="16"/>
      <c r="AK12" s="41" t="s">
        <v>131</v>
      </c>
      <c r="AL12" s="42"/>
      <c r="AM12" s="43">
        <v>4</v>
      </c>
      <c r="AN12" s="16"/>
      <c r="AO12" s="16"/>
      <c r="AP12" s="16"/>
      <c r="AQ12" s="16"/>
      <c r="AR12" s="39"/>
      <c r="AS12" s="16"/>
      <c r="AT12" s="39">
        <f>PRODUCT(AT11,0.333333333333333)</f>
        <v>95.999999999999901</v>
      </c>
      <c r="AU12" s="16"/>
      <c r="AV12" s="34" t="s">
        <v>18</v>
      </c>
      <c r="AW12" s="16">
        <v>5</v>
      </c>
      <c r="AY12" s="147">
        <f t="shared" si="0"/>
        <v>3.5</v>
      </c>
      <c r="AZ12" s="148">
        <f t="shared" si="1"/>
        <v>3.4285714285714284</v>
      </c>
      <c r="BA12" s="149"/>
      <c r="BB12" s="147">
        <f t="shared" si="2"/>
        <v>3.5</v>
      </c>
      <c r="BC12" s="148">
        <f t="shared" si="3"/>
        <v>85.714285714285708</v>
      </c>
      <c r="BD12" s="149"/>
      <c r="BE12" s="147">
        <f t="shared" si="4"/>
        <v>3.5</v>
      </c>
      <c r="BF12" s="148">
        <f t="shared" si="5"/>
        <v>30.857142857142858</v>
      </c>
      <c r="BG12" s="149"/>
      <c r="BH12" s="147">
        <f t="shared" si="6"/>
        <v>3.5</v>
      </c>
      <c r="BI12" s="148">
        <f t="shared" si="7"/>
        <v>30.571428571428545</v>
      </c>
      <c r="BJ12" s="147">
        <f t="shared" si="8"/>
        <v>3.5</v>
      </c>
      <c r="BK12" s="148">
        <f t="shared" si="9"/>
        <v>58.285714285714228</v>
      </c>
      <c r="BL12" s="147">
        <f t="shared" si="10"/>
        <v>3.5</v>
      </c>
      <c r="BM12" s="148">
        <f t="shared" si="11"/>
        <v>30.857142857142829</v>
      </c>
      <c r="BN12" s="147">
        <f t="shared" si="10"/>
        <v>3.5</v>
      </c>
      <c r="BO12" s="148">
        <f t="shared" si="12"/>
        <v>57.999999999999943</v>
      </c>
      <c r="BP12" s="149"/>
      <c r="BQ12" s="141"/>
      <c r="BR12" s="141"/>
      <c r="BS12" s="141"/>
      <c r="BT12" s="141"/>
      <c r="BU12" s="141"/>
      <c r="BV12" s="141"/>
      <c r="BW12" s="141"/>
    </row>
    <row r="13" spans="1:75" ht="15" customHeight="1" thickBot="1" x14ac:dyDescent="0.25">
      <c r="A13" s="16"/>
      <c r="B13" s="182" t="s">
        <v>21</v>
      </c>
      <c r="C13" s="183"/>
      <c r="D13" s="183"/>
      <c r="E13" s="183"/>
      <c r="F13" s="183"/>
      <c r="G13" s="183"/>
      <c r="H13" s="183"/>
      <c r="I13" s="183"/>
      <c r="J13" s="183"/>
      <c r="K13" s="183"/>
      <c r="L13" s="183"/>
      <c r="M13" s="183"/>
      <c r="N13" s="184"/>
      <c r="O13" s="15">
        <v>2</v>
      </c>
      <c r="P13" s="16"/>
      <c r="Q13" s="48">
        <f>SUM(Q5:Q12)</f>
        <v>0</v>
      </c>
      <c r="R13" s="49" t="s">
        <v>0</v>
      </c>
      <c r="S13" s="46"/>
      <c r="T13" s="16"/>
      <c r="U13" s="16"/>
      <c r="V13" s="16"/>
      <c r="W13" s="16"/>
      <c r="X13" s="16"/>
      <c r="Y13" s="16"/>
      <c r="Z13" s="16"/>
      <c r="AA13" s="16"/>
      <c r="AB13" s="16"/>
      <c r="AC13" s="16"/>
      <c r="AD13" s="16"/>
      <c r="AE13" s="16"/>
      <c r="AF13" s="16"/>
      <c r="AG13" s="16"/>
      <c r="AH13" s="16"/>
      <c r="AI13" s="16"/>
      <c r="AJ13" s="16"/>
      <c r="AK13" s="41" t="s">
        <v>132</v>
      </c>
      <c r="AL13" s="42"/>
      <c r="AM13" s="43">
        <v>5</v>
      </c>
      <c r="AN13" s="16"/>
      <c r="AO13" s="16"/>
      <c r="AP13" s="16"/>
      <c r="AQ13" s="16"/>
      <c r="AR13" s="39"/>
      <c r="AS13" s="16"/>
      <c r="AT13" s="16"/>
      <c r="AU13" s="16"/>
      <c r="AV13" s="34" t="s">
        <v>36</v>
      </c>
      <c r="AW13" s="16"/>
      <c r="AY13" s="147">
        <f t="shared" si="0"/>
        <v>4</v>
      </c>
      <c r="AZ13" s="148">
        <f t="shared" si="1"/>
        <v>3</v>
      </c>
      <c r="BA13" s="149"/>
      <c r="BB13" s="147">
        <f t="shared" si="2"/>
        <v>4</v>
      </c>
      <c r="BC13" s="148">
        <f t="shared" si="3"/>
        <v>75</v>
      </c>
      <c r="BD13" s="149"/>
      <c r="BE13" s="147">
        <f t="shared" si="4"/>
        <v>4</v>
      </c>
      <c r="BF13" s="148">
        <f t="shared" si="5"/>
        <v>27</v>
      </c>
      <c r="BG13" s="149"/>
      <c r="BH13" s="147">
        <f t="shared" si="6"/>
        <v>4</v>
      </c>
      <c r="BI13" s="148">
        <f t="shared" si="7"/>
        <v>26.749999999999975</v>
      </c>
      <c r="BJ13" s="147">
        <f t="shared" si="8"/>
        <v>4</v>
      </c>
      <c r="BK13" s="148">
        <f t="shared" si="9"/>
        <v>50.99999999999995</v>
      </c>
      <c r="BL13" s="147">
        <f t="shared" si="10"/>
        <v>4</v>
      </c>
      <c r="BM13" s="148">
        <f t="shared" si="11"/>
        <v>26.999999999999975</v>
      </c>
      <c r="BN13" s="147">
        <f t="shared" si="10"/>
        <v>4</v>
      </c>
      <c r="BO13" s="148">
        <f t="shared" si="12"/>
        <v>50.74999999999995</v>
      </c>
      <c r="BP13" s="149"/>
      <c r="BQ13" s="141"/>
      <c r="BR13" s="141"/>
      <c r="BS13" s="141"/>
      <c r="BT13" s="141"/>
      <c r="BU13" s="141"/>
      <c r="BV13" s="141"/>
      <c r="BW13" s="141"/>
    </row>
    <row r="14" spans="1:75" ht="15" customHeight="1" thickBot="1" x14ac:dyDescent="0.25">
      <c r="A14" s="16"/>
      <c r="B14" s="182" t="s">
        <v>22</v>
      </c>
      <c r="C14" s="183"/>
      <c r="D14" s="183"/>
      <c r="E14" s="183"/>
      <c r="F14" s="183"/>
      <c r="G14" s="183"/>
      <c r="H14" s="183"/>
      <c r="I14" s="183"/>
      <c r="J14" s="183"/>
      <c r="K14" s="183"/>
      <c r="L14" s="183"/>
      <c r="M14" s="183"/>
      <c r="N14" s="184"/>
      <c r="O14" s="15">
        <v>2</v>
      </c>
      <c r="P14" s="16"/>
      <c r="Q14" s="24" t="s">
        <v>56</v>
      </c>
      <c r="R14" s="25" t="s">
        <v>38</v>
      </c>
      <c r="S14" s="26"/>
      <c r="T14" s="16"/>
      <c r="U14" s="16"/>
      <c r="V14" s="16"/>
      <c r="W14" s="16"/>
      <c r="X14" s="16"/>
      <c r="Y14" s="16"/>
      <c r="Z14" s="16"/>
      <c r="AA14" s="16"/>
      <c r="AB14" s="16"/>
      <c r="AC14" s="16"/>
      <c r="AD14" s="16"/>
      <c r="AE14" s="16"/>
      <c r="AF14" s="16"/>
      <c r="AG14" s="16"/>
      <c r="AH14" s="214" t="s">
        <v>125</v>
      </c>
      <c r="AI14" s="215"/>
      <c r="AJ14" s="16"/>
      <c r="AK14" s="50"/>
      <c r="AL14" s="20"/>
      <c r="AM14" s="51"/>
      <c r="AN14" s="16"/>
      <c r="AO14" s="199" t="s">
        <v>138</v>
      </c>
      <c r="AP14" s="199"/>
      <c r="AQ14" s="199"/>
      <c r="AR14" s="33">
        <f>PRODUCT(AR11,25)</f>
        <v>300</v>
      </c>
      <c r="AS14" s="16"/>
      <c r="AT14" s="16"/>
      <c r="AU14" s="16"/>
      <c r="AV14" s="34" t="s">
        <v>19</v>
      </c>
      <c r="AW14" s="16"/>
      <c r="AY14" s="147">
        <f t="shared" si="0"/>
        <v>4.5</v>
      </c>
      <c r="AZ14" s="148">
        <f t="shared" si="1"/>
        <v>2.6666666666666665</v>
      </c>
      <c r="BA14" s="149"/>
      <c r="BB14" s="147">
        <f t="shared" si="2"/>
        <v>4.5</v>
      </c>
      <c r="BC14" s="148">
        <f t="shared" si="3"/>
        <v>66.666666666666671</v>
      </c>
      <c r="BD14" s="149"/>
      <c r="BE14" s="147">
        <f t="shared" si="4"/>
        <v>4.5</v>
      </c>
      <c r="BF14" s="148">
        <f t="shared" si="5"/>
        <v>24</v>
      </c>
      <c r="BG14" s="149"/>
      <c r="BH14" s="147">
        <f t="shared" si="6"/>
        <v>4.5</v>
      </c>
      <c r="BI14" s="148">
        <f t="shared" si="7"/>
        <v>23.777777777777757</v>
      </c>
      <c r="BJ14" s="147">
        <f t="shared" si="8"/>
        <v>4.5</v>
      </c>
      <c r="BK14" s="148">
        <f t="shared" si="9"/>
        <v>45.333333333333286</v>
      </c>
      <c r="BL14" s="147">
        <f t="shared" si="10"/>
        <v>4.5</v>
      </c>
      <c r="BM14" s="148">
        <f t="shared" si="11"/>
        <v>23.999999999999979</v>
      </c>
      <c r="BN14" s="147">
        <f t="shared" si="10"/>
        <v>4.5</v>
      </c>
      <c r="BO14" s="148">
        <f t="shared" si="12"/>
        <v>45.111111111111065</v>
      </c>
      <c r="BP14" s="149"/>
      <c r="BQ14" s="141"/>
      <c r="BR14" s="141"/>
      <c r="BS14" s="141"/>
      <c r="BT14" s="141"/>
      <c r="BU14" s="141"/>
      <c r="BV14" s="141"/>
      <c r="BW14" s="141"/>
    </row>
    <row r="15" spans="1:75" ht="15" customHeight="1" thickBot="1" x14ac:dyDescent="0.25">
      <c r="A15" s="16"/>
      <c r="B15" s="182" t="s">
        <v>23</v>
      </c>
      <c r="C15" s="183"/>
      <c r="D15" s="183"/>
      <c r="E15" s="183"/>
      <c r="F15" s="183"/>
      <c r="G15" s="183"/>
      <c r="H15" s="183"/>
      <c r="I15" s="183"/>
      <c r="J15" s="183"/>
      <c r="K15" s="183"/>
      <c r="L15" s="183"/>
      <c r="M15" s="183"/>
      <c r="N15" s="184"/>
      <c r="O15" s="15">
        <v>2</v>
      </c>
      <c r="P15" s="16"/>
      <c r="Q15" s="14">
        <v>0</v>
      </c>
      <c r="R15" s="27" t="s">
        <v>57</v>
      </c>
      <c r="S15" s="28" t="s">
        <v>58</v>
      </c>
      <c r="T15" s="16"/>
      <c r="U15" s="16"/>
      <c r="V15" s="16"/>
      <c r="W15" s="16"/>
      <c r="X15" s="16"/>
      <c r="Y15" s="16"/>
      <c r="Z15" s="16"/>
      <c r="AA15" s="16"/>
      <c r="AB15" s="16"/>
      <c r="AC15" s="16"/>
      <c r="AD15" s="16"/>
      <c r="AE15" s="16"/>
      <c r="AF15" s="16"/>
      <c r="AG15" s="16"/>
      <c r="AH15" s="16"/>
      <c r="AI15" s="16"/>
      <c r="AJ15" s="16"/>
      <c r="AK15" s="52" t="b">
        <f>IF(AM7&lt;-1,"vero","falso")=IF(AM7&gt;3,"vero","falso")</f>
        <v>0</v>
      </c>
      <c r="AL15" s="53">
        <f>IF(AK15=FALSE,0,1)</f>
        <v>0</v>
      </c>
      <c r="AM15" s="54">
        <v>1</v>
      </c>
      <c r="AN15" s="16"/>
      <c r="AO15" s="16"/>
      <c r="AP15" s="16"/>
      <c r="AQ15" s="16"/>
      <c r="AR15" s="16"/>
      <c r="AS15" s="16"/>
      <c r="AT15" s="16"/>
      <c r="AU15" s="16"/>
      <c r="AV15" s="34" t="s">
        <v>20</v>
      </c>
      <c r="AW15" s="16"/>
      <c r="AY15" s="147">
        <f t="shared" si="0"/>
        <v>5</v>
      </c>
      <c r="AZ15" s="148">
        <f t="shared" si="1"/>
        <v>2.4</v>
      </c>
      <c r="BA15" s="149"/>
      <c r="BB15" s="147">
        <f t="shared" si="2"/>
        <v>5</v>
      </c>
      <c r="BC15" s="148">
        <f t="shared" si="3"/>
        <v>60</v>
      </c>
      <c r="BD15" s="149"/>
      <c r="BE15" s="147">
        <f t="shared" si="4"/>
        <v>5</v>
      </c>
      <c r="BF15" s="148">
        <f t="shared" si="5"/>
        <v>21.6</v>
      </c>
      <c r="BG15" s="149"/>
      <c r="BH15" s="147">
        <f t="shared" si="6"/>
        <v>5</v>
      </c>
      <c r="BI15" s="148">
        <f t="shared" si="7"/>
        <v>21.399999999999981</v>
      </c>
      <c r="BJ15" s="147">
        <f t="shared" si="8"/>
        <v>5</v>
      </c>
      <c r="BK15" s="148">
        <f t="shared" si="9"/>
        <v>40.799999999999962</v>
      </c>
      <c r="BL15" s="147">
        <f t="shared" si="10"/>
        <v>5</v>
      </c>
      <c r="BM15" s="148">
        <f t="shared" si="11"/>
        <v>21.59999999999998</v>
      </c>
      <c r="BN15" s="147">
        <f t="shared" si="10"/>
        <v>5</v>
      </c>
      <c r="BO15" s="148">
        <f t="shared" si="12"/>
        <v>40.599999999999959</v>
      </c>
      <c r="BP15" s="149"/>
      <c r="BQ15" s="141"/>
      <c r="BR15" s="141"/>
      <c r="BS15" s="141"/>
      <c r="BT15" s="141"/>
      <c r="BU15" s="141"/>
      <c r="BV15" s="141"/>
      <c r="BW15" s="141"/>
    </row>
    <row r="16" spans="1:75" ht="15" customHeight="1" thickBot="1" x14ac:dyDescent="0.25">
      <c r="A16" s="16"/>
      <c r="B16" s="182" t="s">
        <v>24</v>
      </c>
      <c r="C16" s="183"/>
      <c r="D16" s="183"/>
      <c r="E16" s="183"/>
      <c r="F16" s="183"/>
      <c r="G16" s="183"/>
      <c r="H16" s="183"/>
      <c r="I16" s="183"/>
      <c r="J16" s="183"/>
      <c r="K16" s="183"/>
      <c r="L16" s="183"/>
      <c r="M16" s="183"/>
      <c r="N16" s="184"/>
      <c r="O16" s="15">
        <v>1</v>
      </c>
      <c r="P16" s="16"/>
      <c r="Q16" s="14">
        <v>0</v>
      </c>
      <c r="R16" s="27" t="s">
        <v>59</v>
      </c>
      <c r="S16" s="28" t="s">
        <v>60</v>
      </c>
      <c r="T16" s="16"/>
      <c r="U16" s="16"/>
      <c r="V16" s="16"/>
      <c r="W16" s="16"/>
      <c r="X16" s="16"/>
      <c r="Y16" s="16"/>
      <c r="Z16" s="16"/>
      <c r="AA16" s="16"/>
      <c r="AB16" s="16"/>
      <c r="AC16" s="16"/>
      <c r="AD16" s="16"/>
      <c r="AE16" s="16"/>
      <c r="AF16" s="16"/>
      <c r="AG16" s="16"/>
      <c r="AH16" s="16"/>
      <c r="AI16" s="16"/>
      <c r="AJ16" s="16"/>
      <c r="AK16" s="52" t="b">
        <f>IF(AM7&gt;3,"vero","falso")=IF(AM7&lt;=8,"vero","falso")</f>
        <v>0</v>
      </c>
      <c r="AL16" s="53">
        <f>IF(AK16=FALSE,0,AM16)</f>
        <v>0</v>
      </c>
      <c r="AM16" s="54">
        <v>2</v>
      </c>
      <c r="AN16" s="16"/>
      <c r="AO16" s="16"/>
      <c r="AP16" s="16"/>
      <c r="AQ16" s="16"/>
      <c r="AR16" s="16"/>
      <c r="AS16" s="16"/>
      <c r="AT16" s="16"/>
      <c r="AU16" s="16"/>
      <c r="AV16" s="34" t="s">
        <v>35</v>
      </c>
      <c r="AW16" s="16"/>
      <c r="AY16" s="147">
        <f t="shared" si="0"/>
        <v>5.5</v>
      </c>
      <c r="AZ16" s="148">
        <f t="shared" si="1"/>
        <v>2.1818181818181817</v>
      </c>
      <c r="BA16" s="149"/>
      <c r="BB16" s="147">
        <f t="shared" si="2"/>
        <v>5.5</v>
      </c>
      <c r="BC16" s="148">
        <f t="shared" si="3"/>
        <v>54.545454545454547</v>
      </c>
      <c r="BD16" s="149"/>
      <c r="BE16" s="147">
        <f t="shared" si="4"/>
        <v>5.5</v>
      </c>
      <c r="BF16" s="148">
        <f t="shared" si="5"/>
        <v>19.636363636363637</v>
      </c>
      <c r="BG16" s="149"/>
      <c r="BH16" s="147">
        <f t="shared" si="6"/>
        <v>5.5</v>
      </c>
      <c r="BI16" s="148">
        <f t="shared" si="7"/>
        <v>19.454545454545435</v>
      </c>
      <c r="BJ16" s="147">
        <f t="shared" si="8"/>
        <v>5.5</v>
      </c>
      <c r="BK16" s="148">
        <f t="shared" si="9"/>
        <v>37.090909090909058</v>
      </c>
      <c r="BL16" s="147">
        <f t="shared" si="10"/>
        <v>5.5</v>
      </c>
      <c r="BM16" s="148">
        <f t="shared" si="11"/>
        <v>19.636363636363619</v>
      </c>
      <c r="BN16" s="147">
        <f t="shared" si="10"/>
        <v>5.5</v>
      </c>
      <c r="BO16" s="148">
        <f t="shared" si="12"/>
        <v>36.909090909090871</v>
      </c>
      <c r="BP16" s="149"/>
      <c r="BQ16" s="141"/>
      <c r="BR16" s="141"/>
      <c r="BS16" s="141"/>
      <c r="BT16" s="141"/>
      <c r="BU16" s="141"/>
      <c r="BV16" s="141"/>
      <c r="BW16" s="141"/>
    </row>
    <row r="17" spans="1:75" ht="15" customHeight="1" thickBot="1" x14ac:dyDescent="0.25">
      <c r="A17" s="16"/>
      <c r="B17" s="182" t="s">
        <v>25</v>
      </c>
      <c r="C17" s="183"/>
      <c r="D17" s="183"/>
      <c r="E17" s="183"/>
      <c r="F17" s="183"/>
      <c r="G17" s="183"/>
      <c r="H17" s="183"/>
      <c r="I17" s="183"/>
      <c r="J17" s="183"/>
      <c r="K17" s="183"/>
      <c r="L17" s="183"/>
      <c r="M17" s="183"/>
      <c r="N17" s="184"/>
      <c r="O17" s="15">
        <v>3</v>
      </c>
      <c r="P17" s="16"/>
      <c r="Q17" s="14">
        <v>0</v>
      </c>
      <c r="R17" s="27" t="s">
        <v>61</v>
      </c>
      <c r="S17" s="28" t="s">
        <v>62</v>
      </c>
      <c r="T17" s="16"/>
      <c r="U17" s="16"/>
      <c r="V17" s="16"/>
      <c r="W17" s="16"/>
      <c r="X17" s="16"/>
      <c r="Y17" s="16"/>
      <c r="Z17" s="16"/>
      <c r="AA17" s="16"/>
      <c r="AB17" s="16"/>
      <c r="AC17" s="16"/>
      <c r="AD17" s="16"/>
      <c r="AE17" s="16"/>
      <c r="AF17" s="16"/>
      <c r="AG17" s="16"/>
      <c r="AH17" s="16"/>
      <c r="AI17" s="16"/>
      <c r="AJ17" s="16"/>
      <c r="AK17" s="52" t="b">
        <f>IF(AM7&gt;8,"vero","falso")=IF(AM7&lt;=13,"vero","falso")</f>
        <v>0</v>
      </c>
      <c r="AL17" s="53">
        <f>IF(AK17=FALSE,0,AM17)</f>
        <v>0</v>
      </c>
      <c r="AM17" s="54">
        <v>3</v>
      </c>
      <c r="AN17" s="16"/>
      <c r="AO17" s="16"/>
      <c r="AP17" s="16"/>
      <c r="AQ17" s="16"/>
      <c r="AR17" s="16"/>
      <c r="AS17" s="16"/>
      <c r="AT17" s="16"/>
      <c r="AU17" s="16"/>
      <c r="AV17" s="34" t="s">
        <v>21</v>
      </c>
      <c r="AW17" s="16"/>
      <c r="AY17" s="147">
        <f t="shared" si="0"/>
        <v>6</v>
      </c>
      <c r="AZ17" s="148">
        <f t="shared" si="1"/>
        <v>2</v>
      </c>
      <c r="BA17" s="149"/>
      <c r="BB17" s="147">
        <f t="shared" si="2"/>
        <v>6</v>
      </c>
      <c r="BC17" s="148">
        <f t="shared" si="3"/>
        <v>50</v>
      </c>
      <c r="BD17" s="149"/>
      <c r="BE17" s="147">
        <f t="shared" si="4"/>
        <v>6</v>
      </c>
      <c r="BF17" s="148">
        <f t="shared" si="5"/>
        <v>18</v>
      </c>
      <c r="BG17" s="149"/>
      <c r="BH17" s="147">
        <f t="shared" si="6"/>
        <v>6</v>
      </c>
      <c r="BI17" s="148">
        <f t="shared" si="7"/>
        <v>17.833333333333318</v>
      </c>
      <c r="BJ17" s="147">
        <f t="shared" si="8"/>
        <v>6</v>
      </c>
      <c r="BK17" s="148">
        <f t="shared" si="9"/>
        <v>33.999999999999964</v>
      </c>
      <c r="BL17" s="147">
        <f t="shared" si="10"/>
        <v>6</v>
      </c>
      <c r="BM17" s="148">
        <f t="shared" si="11"/>
        <v>17.999999999999982</v>
      </c>
      <c r="BN17" s="147">
        <f t="shared" si="10"/>
        <v>6</v>
      </c>
      <c r="BO17" s="148">
        <f t="shared" si="12"/>
        <v>33.8333333333333</v>
      </c>
      <c r="BP17" s="149"/>
      <c r="BQ17" s="141"/>
      <c r="BR17" s="141"/>
      <c r="BS17" s="141"/>
      <c r="BT17" s="141"/>
      <c r="BU17" s="141"/>
      <c r="BV17" s="141"/>
      <c r="BW17" s="141"/>
    </row>
    <row r="18" spans="1:75" ht="15" customHeight="1" thickBot="1" x14ac:dyDescent="0.25">
      <c r="A18" s="16"/>
      <c r="B18" s="182" t="s">
        <v>27</v>
      </c>
      <c r="C18" s="183"/>
      <c r="D18" s="183"/>
      <c r="E18" s="183"/>
      <c r="F18" s="183"/>
      <c r="G18" s="183"/>
      <c r="H18" s="183"/>
      <c r="I18" s="183"/>
      <c r="J18" s="183"/>
      <c r="K18" s="183"/>
      <c r="L18" s="183"/>
      <c r="M18" s="183"/>
      <c r="N18" s="184"/>
      <c r="O18" s="15">
        <v>1</v>
      </c>
      <c r="P18" s="16"/>
      <c r="Q18" s="14">
        <v>3</v>
      </c>
      <c r="R18" s="27" t="s">
        <v>63</v>
      </c>
      <c r="S18" s="46" t="s">
        <v>55</v>
      </c>
      <c r="T18" s="16"/>
      <c r="U18" s="16"/>
      <c r="V18" s="16"/>
      <c r="W18" s="16"/>
      <c r="X18" s="16"/>
      <c r="Y18" s="16"/>
      <c r="Z18" s="16"/>
      <c r="AA18" s="16"/>
      <c r="AB18" s="16"/>
      <c r="AC18" s="16"/>
      <c r="AD18" s="16"/>
      <c r="AE18" s="16"/>
      <c r="AF18" s="16"/>
      <c r="AG18" s="16"/>
      <c r="AH18" s="16"/>
      <c r="AI18" s="16"/>
      <c r="AJ18" s="16"/>
      <c r="AK18" s="52" t="b">
        <f>IF(AM7&gt;13,"vero","falso")=IF(AM7&lt;=20,"vero","falso")</f>
        <v>1</v>
      </c>
      <c r="AL18" s="53">
        <f>IF(AK18=FALSE,0,AM18)</f>
        <v>4</v>
      </c>
      <c r="AM18" s="54">
        <v>4</v>
      </c>
      <c r="AN18" s="16"/>
      <c r="AO18" s="16"/>
      <c r="AP18" s="16"/>
      <c r="AQ18" s="16"/>
      <c r="AR18" s="16"/>
      <c r="AS18" s="16"/>
      <c r="AT18" s="16"/>
      <c r="AU18" s="16"/>
      <c r="AV18" s="34" t="s">
        <v>22</v>
      </c>
      <c r="AW18" s="16"/>
      <c r="AY18" s="147">
        <f t="shared" si="0"/>
        <v>6.5</v>
      </c>
      <c r="AZ18" s="148">
        <f t="shared" si="1"/>
        <v>1.8461538461538463</v>
      </c>
      <c r="BA18" s="149"/>
      <c r="BB18" s="147">
        <f t="shared" si="2"/>
        <v>6.5</v>
      </c>
      <c r="BC18" s="148">
        <f t="shared" si="3"/>
        <v>46.153846153846153</v>
      </c>
      <c r="BD18" s="149"/>
      <c r="BE18" s="147">
        <f t="shared" si="4"/>
        <v>6.5</v>
      </c>
      <c r="BF18" s="148">
        <f t="shared" si="5"/>
        <v>16.615384615384617</v>
      </c>
      <c r="BG18" s="149"/>
      <c r="BH18" s="147">
        <f t="shared" si="6"/>
        <v>6.5</v>
      </c>
      <c r="BI18" s="148">
        <f t="shared" si="7"/>
        <v>16.461538461538446</v>
      </c>
      <c r="BJ18" s="147">
        <f t="shared" si="8"/>
        <v>6.5</v>
      </c>
      <c r="BK18" s="148">
        <f t="shared" si="9"/>
        <v>31.384615384615355</v>
      </c>
      <c r="BL18" s="147">
        <f t="shared" si="10"/>
        <v>6.5</v>
      </c>
      <c r="BM18" s="148">
        <f t="shared" si="11"/>
        <v>16.615384615384599</v>
      </c>
      <c r="BN18" s="147">
        <f t="shared" si="10"/>
        <v>6.5</v>
      </c>
      <c r="BO18" s="148">
        <f t="shared" si="12"/>
        <v>31.230769230769202</v>
      </c>
      <c r="BP18" s="149"/>
      <c r="BQ18" s="141"/>
      <c r="BR18" s="141"/>
      <c r="BS18" s="141"/>
      <c r="BT18" s="141"/>
      <c r="BU18" s="141"/>
      <c r="BV18" s="141"/>
      <c r="BW18" s="141"/>
    </row>
    <row r="19" spans="1:75" ht="15" customHeight="1" thickBot="1" x14ac:dyDescent="0.25">
      <c r="A19" s="16"/>
      <c r="B19" s="182"/>
      <c r="C19" s="183"/>
      <c r="D19" s="183"/>
      <c r="E19" s="183"/>
      <c r="F19" s="183"/>
      <c r="G19" s="183"/>
      <c r="H19" s="183"/>
      <c r="I19" s="183"/>
      <c r="J19" s="183"/>
      <c r="K19" s="183"/>
      <c r="L19" s="183"/>
      <c r="M19" s="183"/>
      <c r="N19" s="184"/>
      <c r="O19" s="15"/>
      <c r="P19" s="16"/>
      <c r="Q19" s="55">
        <f>SUM(Q15:Q18)</f>
        <v>3</v>
      </c>
      <c r="R19" s="56" t="s">
        <v>4</v>
      </c>
      <c r="S19" s="57"/>
      <c r="T19" s="16"/>
      <c r="U19" s="16"/>
      <c r="V19" s="16"/>
      <c r="W19" s="16"/>
      <c r="X19" s="16"/>
      <c r="Y19" s="16"/>
      <c r="Z19" s="16"/>
      <c r="AA19" s="16"/>
      <c r="AB19" s="16"/>
      <c r="AC19" s="16"/>
      <c r="AD19" s="16"/>
      <c r="AE19" s="16"/>
      <c r="AF19" s="16"/>
      <c r="AG19" s="16"/>
      <c r="AH19" s="16"/>
      <c r="AI19" s="16"/>
      <c r="AJ19" s="16"/>
      <c r="AK19" s="58" t="b">
        <f>IF(AM7&gt;100000000000000000,"vero","falso")=IF(AM7&lt;=20,"vero","falso")</f>
        <v>0</v>
      </c>
      <c r="AL19" s="59">
        <f>IF(AK19=FALSE,0,AM19)</f>
        <v>0</v>
      </c>
      <c r="AM19" s="60">
        <v>5</v>
      </c>
      <c r="AN19" s="16"/>
      <c r="AO19" s="16"/>
      <c r="AP19" s="16"/>
      <c r="AQ19" s="16"/>
      <c r="AR19" s="16"/>
      <c r="AS19" s="16"/>
      <c r="AT19" s="16"/>
      <c r="AU19" s="16"/>
      <c r="AV19" s="34" t="s">
        <v>23</v>
      </c>
      <c r="AW19" s="16"/>
      <c r="AY19" s="147">
        <f t="shared" si="0"/>
        <v>7</v>
      </c>
      <c r="AZ19" s="148">
        <f t="shared" si="1"/>
        <v>1.7142857142857142</v>
      </c>
      <c r="BA19" s="149"/>
      <c r="BB19" s="147">
        <f t="shared" si="2"/>
        <v>7</v>
      </c>
      <c r="BC19" s="148">
        <f t="shared" si="3"/>
        <v>42.857142857142854</v>
      </c>
      <c r="BD19" s="149"/>
      <c r="BE19" s="147">
        <f t="shared" si="4"/>
        <v>7</v>
      </c>
      <c r="BF19" s="148">
        <f t="shared" si="5"/>
        <v>15.428571428571429</v>
      </c>
      <c r="BG19" s="149"/>
      <c r="BH19" s="147">
        <f t="shared" si="6"/>
        <v>7</v>
      </c>
      <c r="BI19" s="148">
        <f t="shared" si="7"/>
        <v>15.285714285714272</v>
      </c>
      <c r="BJ19" s="147">
        <f t="shared" si="8"/>
        <v>7</v>
      </c>
      <c r="BK19" s="148">
        <f t="shared" si="9"/>
        <v>29.142857142857114</v>
      </c>
      <c r="BL19" s="147">
        <f t="shared" si="10"/>
        <v>7</v>
      </c>
      <c r="BM19" s="148">
        <f t="shared" si="11"/>
        <v>15.428571428571415</v>
      </c>
      <c r="BN19" s="147">
        <f t="shared" si="10"/>
        <v>7</v>
      </c>
      <c r="BO19" s="148">
        <f t="shared" si="12"/>
        <v>28.999999999999972</v>
      </c>
      <c r="BP19" s="149"/>
      <c r="BQ19" s="141"/>
      <c r="BR19" s="141"/>
      <c r="BS19" s="141"/>
      <c r="BT19" s="141"/>
      <c r="BU19" s="141"/>
      <c r="BV19" s="141"/>
      <c r="BW19" s="141"/>
    </row>
    <row r="20" spans="1:75" ht="15" customHeight="1" thickBot="1" x14ac:dyDescent="0.25">
      <c r="A20" s="16"/>
      <c r="B20" s="182"/>
      <c r="C20" s="183"/>
      <c r="D20" s="183"/>
      <c r="E20" s="183"/>
      <c r="F20" s="183"/>
      <c r="G20" s="183"/>
      <c r="H20" s="183"/>
      <c r="I20" s="183"/>
      <c r="J20" s="183"/>
      <c r="K20" s="183"/>
      <c r="L20" s="183"/>
      <c r="M20" s="183"/>
      <c r="N20" s="184"/>
      <c r="O20" s="15"/>
      <c r="P20" s="16"/>
      <c r="Q20" s="61" t="s">
        <v>64</v>
      </c>
      <c r="R20" s="62" t="s">
        <v>38</v>
      </c>
      <c r="S20" s="63"/>
      <c r="T20" s="16"/>
      <c r="U20" s="16"/>
      <c r="V20" s="16"/>
      <c r="W20" s="16"/>
      <c r="X20" s="16"/>
      <c r="Y20" s="16"/>
      <c r="Z20" s="16"/>
      <c r="AA20" s="16"/>
      <c r="AB20" s="16"/>
      <c r="AC20" s="16"/>
      <c r="AD20" s="16"/>
      <c r="AE20" s="16"/>
      <c r="AF20" s="16"/>
      <c r="AG20" s="16"/>
      <c r="AH20" s="16"/>
      <c r="AI20" s="16"/>
      <c r="AJ20" s="16"/>
      <c r="AK20" s="64" t="s">
        <v>120</v>
      </c>
      <c r="AL20" s="65">
        <f>SUM(AL15:AL19)</f>
        <v>4</v>
      </c>
      <c r="AM20" s="19"/>
      <c r="AN20" s="16"/>
      <c r="AO20" s="16"/>
      <c r="AP20" s="16"/>
      <c r="AQ20" s="16"/>
      <c r="AR20" s="16"/>
      <c r="AS20" s="16"/>
      <c r="AT20" s="16"/>
      <c r="AU20" s="16"/>
      <c r="AV20" s="34" t="s">
        <v>24</v>
      </c>
      <c r="AW20" s="16"/>
      <c r="AY20" s="147">
        <f t="shared" si="0"/>
        <v>7.5</v>
      </c>
      <c r="AZ20" s="148">
        <f t="shared" si="1"/>
        <v>1.6</v>
      </c>
      <c r="BA20" s="149"/>
      <c r="BB20" s="147">
        <f t="shared" si="2"/>
        <v>7.5</v>
      </c>
      <c r="BC20" s="148">
        <f t="shared" si="3"/>
        <v>40</v>
      </c>
      <c r="BD20" s="149"/>
      <c r="BE20" s="147">
        <f t="shared" si="4"/>
        <v>7.5</v>
      </c>
      <c r="BF20" s="148">
        <f t="shared" si="5"/>
        <v>14.4</v>
      </c>
      <c r="BG20" s="149"/>
      <c r="BH20" s="147">
        <f t="shared" si="6"/>
        <v>7.5</v>
      </c>
      <c r="BI20" s="148">
        <f t="shared" si="7"/>
        <v>14.266666666666653</v>
      </c>
      <c r="BJ20" s="147">
        <f t="shared" si="8"/>
        <v>7.5</v>
      </c>
      <c r="BK20" s="148">
        <f t="shared" si="9"/>
        <v>27.199999999999974</v>
      </c>
      <c r="BL20" s="147">
        <f t="shared" si="10"/>
        <v>7.5</v>
      </c>
      <c r="BM20" s="148">
        <f t="shared" si="11"/>
        <v>14.399999999999986</v>
      </c>
      <c r="BN20" s="147">
        <f t="shared" si="10"/>
        <v>7.5</v>
      </c>
      <c r="BO20" s="148">
        <f t="shared" si="12"/>
        <v>27.066666666666642</v>
      </c>
      <c r="BP20" s="149"/>
      <c r="BQ20" s="141"/>
      <c r="BR20" s="141"/>
      <c r="BS20" s="141"/>
      <c r="BT20" s="141"/>
      <c r="BU20" s="141"/>
      <c r="BV20" s="141"/>
      <c r="BW20" s="141"/>
    </row>
    <row r="21" spans="1:75" ht="15" customHeight="1" thickBot="1" x14ac:dyDescent="0.25">
      <c r="A21" s="16"/>
      <c r="B21" s="182"/>
      <c r="C21" s="183"/>
      <c r="D21" s="183"/>
      <c r="E21" s="183"/>
      <c r="F21" s="183"/>
      <c r="G21" s="183"/>
      <c r="H21" s="183"/>
      <c r="I21" s="183"/>
      <c r="J21" s="183"/>
      <c r="K21" s="183"/>
      <c r="L21" s="183"/>
      <c r="M21" s="183"/>
      <c r="N21" s="184"/>
      <c r="O21" s="15"/>
      <c r="P21" s="16"/>
      <c r="Q21" s="14">
        <v>0</v>
      </c>
      <c r="R21" s="27" t="s">
        <v>65</v>
      </c>
      <c r="S21" s="28" t="s">
        <v>66</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4" t="s">
        <v>25</v>
      </c>
      <c r="AW21" s="16"/>
      <c r="AY21" s="147">
        <f t="shared" si="0"/>
        <v>8</v>
      </c>
      <c r="AZ21" s="148">
        <f t="shared" si="1"/>
        <v>1.5</v>
      </c>
      <c r="BA21" s="149"/>
      <c r="BB21" s="147">
        <f t="shared" si="2"/>
        <v>8</v>
      </c>
      <c r="BC21" s="148">
        <f t="shared" si="3"/>
        <v>37.5</v>
      </c>
      <c r="BD21" s="149"/>
      <c r="BE21" s="147">
        <f t="shared" si="4"/>
        <v>8</v>
      </c>
      <c r="BF21" s="148">
        <f t="shared" si="5"/>
        <v>13.5</v>
      </c>
      <c r="BG21" s="149"/>
      <c r="BH21" s="147">
        <f t="shared" si="6"/>
        <v>8</v>
      </c>
      <c r="BI21" s="148">
        <f t="shared" si="7"/>
        <v>13.374999999999988</v>
      </c>
      <c r="BJ21" s="147">
        <f t="shared" si="8"/>
        <v>8</v>
      </c>
      <c r="BK21" s="148">
        <f t="shared" si="9"/>
        <v>25.499999999999975</v>
      </c>
      <c r="BL21" s="147">
        <f t="shared" si="10"/>
        <v>8</v>
      </c>
      <c r="BM21" s="148">
        <f t="shared" si="11"/>
        <v>13.499999999999988</v>
      </c>
      <c r="BN21" s="147">
        <f t="shared" si="10"/>
        <v>8</v>
      </c>
      <c r="BO21" s="148">
        <f t="shared" si="12"/>
        <v>25.374999999999975</v>
      </c>
      <c r="BP21" s="149"/>
      <c r="BQ21" s="141"/>
      <c r="BR21" s="141"/>
      <c r="BS21" s="141"/>
      <c r="BT21" s="141"/>
      <c r="BU21" s="141"/>
      <c r="BV21" s="141"/>
      <c r="BW21" s="141"/>
    </row>
    <row r="22" spans="1:75" ht="15" customHeight="1" thickBot="1" x14ac:dyDescent="0.25">
      <c r="A22" s="16"/>
      <c r="B22" s="182"/>
      <c r="C22" s="183"/>
      <c r="D22" s="183"/>
      <c r="E22" s="183"/>
      <c r="F22" s="183"/>
      <c r="G22" s="183"/>
      <c r="H22" s="183"/>
      <c r="I22" s="183"/>
      <c r="J22" s="183"/>
      <c r="K22" s="183"/>
      <c r="L22" s="183"/>
      <c r="M22" s="183"/>
      <c r="N22" s="184"/>
      <c r="O22" s="15"/>
      <c r="P22" s="16"/>
      <c r="Q22" s="14">
        <v>3</v>
      </c>
      <c r="R22" s="27" t="s">
        <v>67</v>
      </c>
      <c r="S22" s="28" t="s">
        <v>68</v>
      </c>
      <c r="T22" s="16"/>
      <c r="U22" s="16"/>
      <c r="V22" s="16"/>
      <c r="W22" s="16"/>
      <c r="X22" s="16"/>
      <c r="Y22" s="16"/>
      <c r="Z22" s="16"/>
      <c r="AA22" s="16"/>
      <c r="AB22" s="16"/>
      <c r="AC22" s="16"/>
      <c r="AD22" s="16"/>
      <c r="AE22" s="16"/>
      <c r="AF22" s="16"/>
      <c r="AG22" s="16"/>
      <c r="AH22" s="16"/>
      <c r="AI22" s="16"/>
      <c r="AJ22" s="16"/>
      <c r="AK22" s="66" t="s">
        <v>134</v>
      </c>
      <c r="AL22" s="67"/>
      <c r="AM22" s="68">
        <v>1</v>
      </c>
      <c r="AN22" s="16"/>
      <c r="AO22" s="69"/>
      <c r="AP22" s="70"/>
      <c r="AQ22" s="71"/>
      <c r="AR22" s="16"/>
      <c r="AS22" s="72">
        <f>AR11</f>
        <v>12</v>
      </c>
      <c r="AT22" s="32" t="s">
        <v>139</v>
      </c>
      <c r="AU22" s="73">
        <f>SUM(AS22,AT12,-1)</f>
        <v>106.9999999999999</v>
      </c>
      <c r="AV22" s="34" t="s">
        <v>26</v>
      </c>
      <c r="AW22" s="16"/>
      <c r="AY22" s="147">
        <f t="shared" si="0"/>
        <v>8.5</v>
      </c>
      <c r="AZ22" s="148">
        <f t="shared" si="1"/>
        <v>1.411764705882353</v>
      </c>
      <c r="BA22" s="149"/>
      <c r="BB22" s="147">
        <f t="shared" si="2"/>
        <v>8.5</v>
      </c>
      <c r="BC22" s="148">
        <f t="shared" si="3"/>
        <v>35.294117647058826</v>
      </c>
      <c r="BD22" s="149"/>
      <c r="BE22" s="147">
        <f t="shared" si="4"/>
        <v>8.5</v>
      </c>
      <c r="BF22" s="148">
        <f t="shared" si="5"/>
        <v>12.705882352941176</v>
      </c>
      <c r="BG22" s="149"/>
      <c r="BH22" s="147">
        <f t="shared" si="6"/>
        <v>8.5</v>
      </c>
      <c r="BI22" s="148">
        <f t="shared" si="7"/>
        <v>12.588235294117636</v>
      </c>
      <c r="BJ22" s="147">
        <f t="shared" si="8"/>
        <v>8.5</v>
      </c>
      <c r="BK22" s="148">
        <f t="shared" si="9"/>
        <v>23.999999999999975</v>
      </c>
      <c r="BL22" s="147">
        <f t="shared" si="10"/>
        <v>8.5</v>
      </c>
      <c r="BM22" s="148">
        <f t="shared" si="11"/>
        <v>12.705882352941165</v>
      </c>
      <c r="BN22" s="147">
        <f t="shared" si="10"/>
        <v>8.5</v>
      </c>
      <c r="BO22" s="148">
        <f t="shared" si="12"/>
        <v>23.882352941176446</v>
      </c>
      <c r="BP22" s="149"/>
      <c r="BQ22" s="141"/>
      <c r="BR22" s="141"/>
      <c r="BS22" s="141"/>
      <c r="BT22" s="141"/>
      <c r="BU22" s="141"/>
      <c r="BV22" s="141"/>
      <c r="BW22" s="141"/>
    </row>
    <row r="23" spans="1:75" ht="15" customHeight="1" thickBot="1" x14ac:dyDescent="0.25">
      <c r="A23" s="16"/>
      <c r="B23" s="182"/>
      <c r="C23" s="183"/>
      <c r="D23" s="183"/>
      <c r="E23" s="183"/>
      <c r="F23" s="183"/>
      <c r="G23" s="183"/>
      <c r="H23" s="183"/>
      <c r="I23" s="183"/>
      <c r="J23" s="183"/>
      <c r="K23" s="183"/>
      <c r="L23" s="183"/>
      <c r="M23" s="183"/>
      <c r="N23" s="184"/>
      <c r="O23" s="15"/>
      <c r="P23" s="16"/>
      <c r="Q23" s="14">
        <v>0</v>
      </c>
      <c r="R23" s="27" t="s">
        <v>69</v>
      </c>
      <c r="S23" s="28" t="s">
        <v>70</v>
      </c>
      <c r="T23" s="16"/>
      <c r="U23" s="16"/>
      <c r="V23" s="16"/>
      <c r="W23" s="16"/>
      <c r="X23" s="16"/>
      <c r="Y23" s="16"/>
      <c r="Z23" s="16"/>
      <c r="AA23" s="16"/>
      <c r="AB23" s="16"/>
      <c r="AC23" s="16"/>
      <c r="AD23" s="16"/>
      <c r="AE23" s="16"/>
      <c r="AF23" s="16"/>
      <c r="AG23" s="16"/>
      <c r="AH23" s="16"/>
      <c r="AI23" s="16"/>
      <c r="AJ23" s="16"/>
      <c r="AK23" s="41" t="s">
        <v>135</v>
      </c>
      <c r="AL23" s="42"/>
      <c r="AM23" s="43">
        <v>1.5</v>
      </c>
      <c r="AN23" s="16"/>
      <c r="AO23" s="16"/>
      <c r="AP23" s="16"/>
      <c r="AQ23" s="16"/>
      <c r="AR23" s="16"/>
      <c r="AS23" s="32"/>
      <c r="AT23" s="32"/>
      <c r="AU23" s="32"/>
      <c r="AV23" s="34" t="s">
        <v>27</v>
      </c>
      <c r="AW23" s="16"/>
      <c r="AY23" s="147">
        <f t="shared" ref="AY23:AY29" si="13">AY22+0.25</f>
        <v>8.75</v>
      </c>
      <c r="AZ23" s="148">
        <f t="shared" si="1"/>
        <v>1.3714285714285714</v>
      </c>
      <c r="BA23" s="149"/>
      <c r="BB23" s="147">
        <f t="shared" ref="BB23:BB28" si="14">BB22+0.25</f>
        <v>8.75</v>
      </c>
      <c r="BC23" s="148">
        <f t="shared" si="3"/>
        <v>34.285714285714285</v>
      </c>
      <c r="BD23" s="149"/>
      <c r="BE23" s="147">
        <f t="shared" ref="BE23:BE28" si="15">BE22+0.25</f>
        <v>8.75</v>
      </c>
      <c r="BF23" s="148">
        <f t="shared" si="5"/>
        <v>12.342857142857143</v>
      </c>
      <c r="BG23" s="149"/>
      <c r="BH23" s="147">
        <f t="shared" ref="BH23:BH29" si="16">BH22+0.25</f>
        <v>8.75</v>
      </c>
      <c r="BI23" s="148">
        <f t="shared" si="7"/>
        <v>12.228571428571417</v>
      </c>
      <c r="BJ23" s="147">
        <f t="shared" ref="BJ23:BJ28" si="17">BJ22+0.25</f>
        <v>8.75</v>
      </c>
      <c r="BK23" s="148">
        <f t="shared" si="9"/>
        <v>23.314285714285692</v>
      </c>
      <c r="BL23" s="147">
        <f t="shared" ref="BL23:BL28" si="18">BL22+0.25</f>
        <v>8.75</v>
      </c>
      <c r="BM23" s="148">
        <f t="shared" si="11"/>
        <v>12.342857142857131</v>
      </c>
      <c r="BN23" s="147">
        <f t="shared" ref="BN23:BN28" si="19">BN22+0.25</f>
        <v>8.75</v>
      </c>
      <c r="BO23" s="148">
        <f t="shared" si="12"/>
        <v>23.199999999999978</v>
      </c>
      <c r="BP23" s="149"/>
      <c r="BQ23" s="141"/>
      <c r="BR23" s="141"/>
      <c r="BS23" s="141"/>
      <c r="BT23" s="141"/>
      <c r="BU23" s="141"/>
      <c r="BV23" s="141"/>
      <c r="BW23" s="141"/>
    </row>
    <row r="24" spans="1:75" ht="15" customHeight="1" thickBot="1" x14ac:dyDescent="0.25">
      <c r="A24" s="16"/>
      <c r="B24" s="182"/>
      <c r="C24" s="183"/>
      <c r="D24" s="183"/>
      <c r="E24" s="183"/>
      <c r="F24" s="183"/>
      <c r="G24" s="183"/>
      <c r="H24" s="183"/>
      <c r="I24" s="183"/>
      <c r="J24" s="183"/>
      <c r="K24" s="183"/>
      <c r="L24" s="183"/>
      <c r="M24" s="183"/>
      <c r="N24" s="184"/>
      <c r="O24" s="15"/>
      <c r="P24" s="16"/>
      <c r="Q24" s="14">
        <v>0</v>
      </c>
      <c r="R24" s="27" t="s">
        <v>71</v>
      </c>
      <c r="S24" s="28" t="s">
        <v>72</v>
      </c>
      <c r="T24" s="16"/>
      <c r="U24" s="16"/>
      <c r="V24" s="16"/>
      <c r="W24" s="16"/>
      <c r="X24" s="16"/>
      <c r="Y24" s="16"/>
      <c r="Z24" s="16"/>
      <c r="AA24" s="16"/>
      <c r="AB24" s="16"/>
      <c r="AC24" s="16"/>
      <c r="AD24" s="16"/>
      <c r="AE24" s="16"/>
      <c r="AF24" s="16"/>
      <c r="AG24" s="16"/>
      <c r="AH24" s="16"/>
      <c r="AI24" s="16"/>
      <c r="AJ24" s="16"/>
      <c r="AK24" s="74"/>
      <c r="AL24" s="19"/>
      <c r="AM24" s="75"/>
      <c r="AN24" s="16"/>
      <c r="AO24" s="76"/>
      <c r="AP24" s="77"/>
      <c r="AQ24" s="78"/>
      <c r="AR24" s="16"/>
      <c r="AS24" s="73">
        <f>SUM(AU22,1)</f>
        <v>107.9999999999999</v>
      </c>
      <c r="AT24" s="32" t="s">
        <v>139</v>
      </c>
      <c r="AU24" s="73">
        <f>SUM(AS24,AT12,-1)</f>
        <v>202.9999999999998</v>
      </c>
      <c r="AV24" s="34" t="s">
        <v>28</v>
      </c>
      <c r="AW24" s="16"/>
      <c r="AY24" s="147">
        <f t="shared" si="13"/>
        <v>9</v>
      </c>
      <c r="AZ24" s="148">
        <f t="shared" si="1"/>
        <v>1.3333333333333333</v>
      </c>
      <c r="BA24" s="149"/>
      <c r="BB24" s="147">
        <f t="shared" si="14"/>
        <v>9</v>
      </c>
      <c r="BC24" s="148">
        <f t="shared" si="3"/>
        <v>33.333333333333336</v>
      </c>
      <c r="BD24" s="149"/>
      <c r="BE24" s="147">
        <f t="shared" si="15"/>
        <v>9</v>
      </c>
      <c r="BF24" s="148">
        <f t="shared" si="5"/>
        <v>12</v>
      </c>
      <c r="BG24" s="149"/>
      <c r="BH24" s="147">
        <f t="shared" si="16"/>
        <v>9</v>
      </c>
      <c r="BI24" s="148">
        <f t="shared" si="7"/>
        <v>11.888888888888879</v>
      </c>
      <c r="BJ24" s="147">
        <f t="shared" si="17"/>
        <v>9</v>
      </c>
      <c r="BK24" s="148">
        <f t="shared" si="9"/>
        <v>22.666666666666643</v>
      </c>
      <c r="BL24" s="147">
        <f t="shared" si="18"/>
        <v>9</v>
      </c>
      <c r="BM24" s="148">
        <f t="shared" si="11"/>
        <v>11.999999999999989</v>
      </c>
      <c r="BN24" s="147">
        <f t="shared" si="19"/>
        <v>9</v>
      </c>
      <c r="BO24" s="148">
        <f t="shared" si="12"/>
        <v>22.555555555555532</v>
      </c>
      <c r="BP24" s="149"/>
      <c r="BQ24" s="141"/>
      <c r="BR24" s="141"/>
      <c r="BS24" s="141"/>
      <c r="BT24" s="141"/>
      <c r="BU24" s="141"/>
      <c r="BV24" s="141"/>
      <c r="BW24" s="141"/>
    </row>
    <row r="25" spans="1:75" ht="15" customHeight="1" thickBot="1" x14ac:dyDescent="0.25">
      <c r="A25" s="16"/>
      <c r="B25" s="182"/>
      <c r="C25" s="183"/>
      <c r="D25" s="183"/>
      <c r="E25" s="183"/>
      <c r="F25" s="183"/>
      <c r="G25" s="183"/>
      <c r="H25" s="183"/>
      <c r="I25" s="183"/>
      <c r="J25" s="183"/>
      <c r="K25" s="183"/>
      <c r="L25" s="183"/>
      <c r="M25" s="183"/>
      <c r="N25" s="184"/>
      <c r="O25" s="15"/>
      <c r="P25" s="16"/>
      <c r="Q25" s="14">
        <v>0</v>
      </c>
      <c r="R25" s="79" t="s">
        <v>73</v>
      </c>
      <c r="S25" s="80" t="s">
        <v>74</v>
      </c>
      <c r="T25" s="204" t="s">
        <v>146</v>
      </c>
      <c r="U25" s="16"/>
      <c r="V25" s="16"/>
      <c r="W25" s="16"/>
      <c r="X25" s="16"/>
      <c r="Y25" s="16"/>
      <c r="Z25" s="16"/>
      <c r="AA25" s="16"/>
      <c r="AB25" s="16"/>
      <c r="AC25" s="16"/>
      <c r="AD25" s="16"/>
      <c r="AE25" s="16"/>
      <c r="AF25" s="16"/>
      <c r="AG25" s="16"/>
      <c r="AH25" s="16"/>
      <c r="AI25" s="16"/>
      <c r="AJ25" s="16"/>
      <c r="AK25" s="52" t="b">
        <f>IF(AL20&lt;-1,"vero","falso")=IF(AL20&gt;3,"vero","falso")</f>
        <v>0</v>
      </c>
      <c r="AL25" s="53">
        <f>IF(AK25=FALSE,0,1)</f>
        <v>0</v>
      </c>
      <c r="AM25" s="54">
        <v>1</v>
      </c>
      <c r="AN25" s="16"/>
      <c r="AO25" s="16"/>
      <c r="AP25" s="16"/>
      <c r="AQ25" s="16"/>
      <c r="AR25" s="16"/>
      <c r="AS25" s="32"/>
      <c r="AT25" s="32"/>
      <c r="AU25" s="32"/>
      <c r="AV25" s="34" t="s">
        <v>29</v>
      </c>
      <c r="AW25" s="16"/>
      <c r="AY25" s="147">
        <f t="shared" si="13"/>
        <v>9.25</v>
      </c>
      <c r="AZ25" s="148">
        <f t="shared" si="1"/>
        <v>1.2972972972972974</v>
      </c>
      <c r="BA25" s="149"/>
      <c r="BB25" s="147">
        <f t="shared" si="14"/>
        <v>9.25</v>
      </c>
      <c r="BC25" s="148">
        <f t="shared" si="3"/>
        <v>32.432432432432435</v>
      </c>
      <c r="BD25" s="149"/>
      <c r="BE25" s="147">
        <f t="shared" si="15"/>
        <v>9.25</v>
      </c>
      <c r="BF25" s="148">
        <f t="shared" si="5"/>
        <v>11.675675675675675</v>
      </c>
      <c r="BG25" s="149"/>
      <c r="BH25" s="147">
        <f t="shared" si="16"/>
        <v>9.25</v>
      </c>
      <c r="BI25" s="148">
        <f t="shared" si="7"/>
        <v>11.567567567567556</v>
      </c>
      <c r="BJ25" s="147">
        <f t="shared" si="17"/>
        <v>9.25</v>
      </c>
      <c r="BK25" s="148">
        <f t="shared" si="9"/>
        <v>22.054054054054031</v>
      </c>
      <c r="BL25" s="147">
        <f t="shared" si="18"/>
        <v>9.25</v>
      </c>
      <c r="BM25" s="148">
        <f t="shared" si="11"/>
        <v>11.675675675675665</v>
      </c>
      <c r="BN25" s="147">
        <f t="shared" si="19"/>
        <v>9.25</v>
      </c>
      <c r="BO25" s="148">
        <f t="shared" si="12"/>
        <v>21.945945945945926</v>
      </c>
      <c r="BP25" s="149"/>
      <c r="BQ25" s="141"/>
      <c r="BR25" s="141"/>
      <c r="BS25" s="141"/>
      <c r="BT25" s="141"/>
      <c r="BU25" s="141"/>
      <c r="BV25" s="141"/>
      <c r="BW25" s="141"/>
    </row>
    <row r="26" spans="1:75" ht="15" customHeight="1" thickBot="1" x14ac:dyDescent="0.25">
      <c r="A26" s="16"/>
      <c r="B26" s="182"/>
      <c r="C26" s="183"/>
      <c r="D26" s="183"/>
      <c r="E26" s="183"/>
      <c r="F26" s="183"/>
      <c r="G26" s="183"/>
      <c r="H26" s="183"/>
      <c r="I26" s="183"/>
      <c r="J26" s="183"/>
      <c r="K26" s="183"/>
      <c r="L26" s="183"/>
      <c r="M26" s="183"/>
      <c r="N26" s="184"/>
      <c r="O26" s="15"/>
      <c r="P26" s="16"/>
      <c r="Q26" s="14">
        <v>2</v>
      </c>
      <c r="R26" s="81" t="s">
        <v>75</v>
      </c>
      <c r="S26" s="82" t="s">
        <v>76</v>
      </c>
      <c r="T26" s="205"/>
      <c r="U26" s="16"/>
      <c r="V26" s="16"/>
      <c r="W26" s="16"/>
      <c r="X26" s="16"/>
      <c r="Y26" s="16"/>
      <c r="Z26" s="16"/>
      <c r="AA26" s="16"/>
      <c r="AB26" s="16"/>
      <c r="AC26" s="16"/>
      <c r="AD26" s="16"/>
      <c r="AE26" s="16"/>
      <c r="AF26" s="16"/>
      <c r="AG26" s="16"/>
      <c r="AH26" s="16"/>
      <c r="AI26" s="16"/>
      <c r="AJ26" s="16"/>
      <c r="AK26" s="58" t="b">
        <f>IF(AL20&gt;=4,"vero","falso")=IF(AL20&lt;=5,"vero","falso")</f>
        <v>1</v>
      </c>
      <c r="AL26" s="59">
        <f>IF(AK26=FALSE,0,AM26)</f>
        <v>1.5</v>
      </c>
      <c r="AM26" s="60">
        <v>1.5</v>
      </c>
      <c r="AN26" s="16"/>
      <c r="AO26" s="83"/>
      <c r="AP26" s="84"/>
      <c r="AQ26" s="85"/>
      <c r="AR26" s="16"/>
      <c r="AS26" s="73">
        <f>SUM(AU22,AT12,1)</f>
        <v>203.9999999999998</v>
      </c>
      <c r="AT26" s="32" t="s">
        <v>139</v>
      </c>
      <c r="AU26" s="72">
        <f>SUM(AS26,AT12)</f>
        <v>299.99999999999972</v>
      </c>
      <c r="AV26" s="86" t="s">
        <v>30</v>
      </c>
      <c r="AW26" s="16"/>
      <c r="AY26" s="147">
        <f t="shared" si="13"/>
        <v>9.5</v>
      </c>
      <c r="AZ26" s="148">
        <f t="shared" si="1"/>
        <v>1.263157894736842</v>
      </c>
      <c r="BA26" s="149"/>
      <c r="BB26" s="147">
        <f t="shared" si="14"/>
        <v>9.5</v>
      </c>
      <c r="BC26" s="148">
        <f t="shared" si="3"/>
        <v>31.578947368421051</v>
      </c>
      <c r="BD26" s="149"/>
      <c r="BE26" s="147">
        <f t="shared" si="15"/>
        <v>9.5</v>
      </c>
      <c r="BF26" s="148">
        <f t="shared" si="5"/>
        <v>11.368421052631579</v>
      </c>
      <c r="BG26" s="149"/>
      <c r="BH26" s="147">
        <f t="shared" si="16"/>
        <v>9.5</v>
      </c>
      <c r="BI26" s="148">
        <f t="shared" si="7"/>
        <v>11.263157894736832</v>
      </c>
      <c r="BJ26" s="147">
        <f t="shared" si="17"/>
        <v>9.5</v>
      </c>
      <c r="BK26" s="148">
        <f t="shared" si="9"/>
        <v>21.473684210526294</v>
      </c>
      <c r="BL26" s="147">
        <f t="shared" si="18"/>
        <v>9.5</v>
      </c>
      <c r="BM26" s="148">
        <f t="shared" si="11"/>
        <v>11.368421052631568</v>
      </c>
      <c r="BN26" s="147">
        <f t="shared" si="19"/>
        <v>9.5</v>
      </c>
      <c r="BO26" s="148">
        <f t="shared" si="12"/>
        <v>21.368421052631557</v>
      </c>
      <c r="BP26" s="149"/>
      <c r="BQ26" s="141"/>
      <c r="BR26" s="141"/>
      <c r="BS26" s="141"/>
      <c r="BT26" s="141"/>
      <c r="BU26" s="141"/>
      <c r="BV26" s="141"/>
      <c r="BW26" s="141"/>
    </row>
    <row r="27" spans="1:75" ht="15" customHeight="1" thickBot="1" x14ac:dyDescent="0.25">
      <c r="A27" s="16"/>
      <c r="B27" s="182"/>
      <c r="C27" s="183"/>
      <c r="D27" s="183"/>
      <c r="E27" s="183"/>
      <c r="F27" s="183"/>
      <c r="G27" s="183"/>
      <c r="H27" s="183"/>
      <c r="I27" s="183"/>
      <c r="J27" s="183"/>
      <c r="K27" s="183"/>
      <c r="L27" s="183"/>
      <c r="M27" s="183"/>
      <c r="N27" s="184"/>
      <c r="O27" s="15"/>
      <c r="P27" s="16"/>
      <c r="Q27" s="14">
        <v>0</v>
      </c>
      <c r="R27" s="81" t="s">
        <v>77</v>
      </c>
      <c r="S27" s="82" t="s">
        <v>78</v>
      </c>
      <c r="T27" s="205"/>
      <c r="U27" s="16"/>
      <c r="V27" s="16"/>
      <c r="W27" s="16"/>
      <c r="X27" s="16"/>
      <c r="Y27" s="16"/>
      <c r="Z27" s="16"/>
      <c r="AA27" s="16"/>
      <c r="AB27" s="16"/>
      <c r="AC27" s="16"/>
      <c r="AD27" s="16"/>
      <c r="AE27" s="16"/>
      <c r="AF27" s="16"/>
      <c r="AG27" s="16"/>
      <c r="AH27" s="16"/>
      <c r="AI27" s="16"/>
      <c r="AJ27" s="16"/>
      <c r="AK27" s="64" t="s">
        <v>136</v>
      </c>
      <c r="AL27" s="87">
        <f>SUM(AL25:AL26)</f>
        <v>1.5</v>
      </c>
      <c r="AM27" s="16"/>
      <c r="AN27" s="16"/>
      <c r="AO27" s="16"/>
      <c r="AP27" s="16"/>
      <c r="AQ27" s="16"/>
      <c r="AR27" s="16"/>
      <c r="AS27" s="16"/>
      <c r="AT27" s="16"/>
      <c r="AU27" s="16"/>
      <c r="AV27" s="86" t="s">
        <v>31</v>
      </c>
      <c r="AW27" s="16"/>
      <c r="AY27" s="147">
        <f t="shared" si="13"/>
        <v>9.75</v>
      </c>
      <c r="AZ27" s="148">
        <f t="shared" si="1"/>
        <v>1.2307692307692308</v>
      </c>
      <c r="BA27" s="149"/>
      <c r="BB27" s="147">
        <f t="shared" si="14"/>
        <v>9.75</v>
      </c>
      <c r="BC27" s="148">
        <f t="shared" si="3"/>
        <v>30.76923076923077</v>
      </c>
      <c r="BD27" s="149"/>
      <c r="BE27" s="147">
        <f t="shared" si="15"/>
        <v>9.75</v>
      </c>
      <c r="BF27" s="148">
        <f t="shared" si="5"/>
        <v>11.076923076923077</v>
      </c>
      <c r="BG27" s="149"/>
      <c r="BH27" s="147">
        <f t="shared" si="16"/>
        <v>9.75</v>
      </c>
      <c r="BI27" s="148">
        <f t="shared" si="7"/>
        <v>10.974358974358964</v>
      </c>
      <c r="BJ27" s="147">
        <f t="shared" si="17"/>
        <v>9.75</v>
      </c>
      <c r="BK27" s="148">
        <f t="shared" si="9"/>
        <v>20.923076923076902</v>
      </c>
      <c r="BL27" s="147">
        <f t="shared" si="18"/>
        <v>9.75</v>
      </c>
      <c r="BM27" s="148">
        <f t="shared" si="11"/>
        <v>11.076923076923066</v>
      </c>
      <c r="BN27" s="147">
        <f t="shared" si="19"/>
        <v>9.75</v>
      </c>
      <c r="BO27" s="148">
        <f t="shared" si="12"/>
        <v>20.8205128205128</v>
      </c>
      <c r="BP27" s="149"/>
      <c r="BQ27" s="141"/>
      <c r="BR27" s="141"/>
      <c r="BS27" s="141"/>
      <c r="BT27" s="141"/>
      <c r="BU27" s="141"/>
      <c r="BV27" s="141"/>
      <c r="BW27" s="141"/>
    </row>
    <row r="28" spans="1:75" ht="15" customHeight="1" thickBot="1" x14ac:dyDescent="0.25">
      <c r="A28" s="16"/>
      <c r="B28" s="182"/>
      <c r="C28" s="183"/>
      <c r="D28" s="183"/>
      <c r="E28" s="183"/>
      <c r="F28" s="183"/>
      <c r="G28" s="183"/>
      <c r="H28" s="183"/>
      <c r="I28" s="183"/>
      <c r="J28" s="183"/>
      <c r="K28" s="183"/>
      <c r="L28" s="183"/>
      <c r="M28" s="183"/>
      <c r="N28" s="184"/>
      <c r="O28" s="15"/>
      <c r="P28" s="16"/>
      <c r="Q28" s="14">
        <v>0</v>
      </c>
      <c r="R28" s="81" t="s">
        <v>79</v>
      </c>
      <c r="S28" s="82" t="s">
        <v>80</v>
      </c>
      <c r="T28" s="205"/>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86" t="s">
        <v>34</v>
      </c>
      <c r="AW28" s="16"/>
      <c r="AY28" s="147">
        <f t="shared" si="13"/>
        <v>10</v>
      </c>
      <c r="AZ28" s="148">
        <f t="shared" si="1"/>
        <v>1.2</v>
      </c>
      <c r="BA28" s="149"/>
      <c r="BB28" s="147">
        <f t="shared" si="14"/>
        <v>10</v>
      </c>
      <c r="BC28" s="148">
        <f t="shared" si="3"/>
        <v>30</v>
      </c>
      <c r="BD28" s="149"/>
      <c r="BE28" s="147">
        <f t="shared" si="15"/>
        <v>10</v>
      </c>
      <c r="BF28" s="148">
        <f t="shared" si="5"/>
        <v>10.8</v>
      </c>
      <c r="BG28" s="149"/>
      <c r="BH28" s="147">
        <f t="shared" si="16"/>
        <v>10</v>
      </c>
      <c r="BI28" s="148">
        <f t="shared" si="7"/>
        <v>10.69999999999999</v>
      </c>
      <c r="BJ28" s="147">
        <f t="shared" si="17"/>
        <v>10</v>
      </c>
      <c r="BK28" s="148">
        <f t="shared" si="9"/>
        <v>20.399999999999981</v>
      </c>
      <c r="BL28" s="147">
        <f t="shared" si="18"/>
        <v>10</v>
      </c>
      <c r="BM28" s="148">
        <f t="shared" si="11"/>
        <v>10.79999999999999</v>
      </c>
      <c r="BN28" s="147">
        <f t="shared" si="19"/>
        <v>10</v>
      </c>
      <c r="BO28" s="148">
        <f t="shared" si="12"/>
        <v>20.299999999999979</v>
      </c>
      <c r="BP28" s="149"/>
      <c r="BQ28" s="141"/>
      <c r="BR28" s="141"/>
      <c r="BS28" s="141"/>
      <c r="BT28" s="141"/>
      <c r="BU28" s="141"/>
      <c r="BV28" s="141"/>
      <c r="BW28" s="141"/>
    </row>
    <row r="29" spans="1:75" ht="15" customHeight="1" thickBot="1" x14ac:dyDescent="0.25">
      <c r="A29" s="16"/>
      <c r="B29" s="182"/>
      <c r="C29" s="183"/>
      <c r="D29" s="183"/>
      <c r="E29" s="183"/>
      <c r="F29" s="183"/>
      <c r="G29" s="183"/>
      <c r="H29" s="183"/>
      <c r="I29" s="183"/>
      <c r="J29" s="183"/>
      <c r="K29" s="183"/>
      <c r="L29" s="183"/>
      <c r="M29" s="183"/>
      <c r="N29" s="184"/>
      <c r="O29" s="15"/>
      <c r="P29" s="16"/>
      <c r="Q29" s="14">
        <v>0</v>
      </c>
      <c r="R29" s="81" t="s">
        <v>81</v>
      </c>
      <c r="S29" s="82" t="s">
        <v>82</v>
      </c>
      <c r="T29" s="205"/>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86" t="s">
        <v>32</v>
      </c>
      <c r="AW29" s="16"/>
      <c r="AY29" s="150">
        <f t="shared" si="13"/>
        <v>10.25</v>
      </c>
      <c r="AZ29" s="151">
        <f>$B$2/AY29</f>
        <v>0</v>
      </c>
      <c r="BA29" s="151"/>
      <c r="BB29" s="151"/>
      <c r="BC29" s="151"/>
      <c r="BD29" s="151"/>
      <c r="BE29" s="151"/>
      <c r="BF29" s="151"/>
      <c r="BG29" s="151"/>
      <c r="BH29" s="150">
        <f t="shared" si="16"/>
        <v>10.25</v>
      </c>
      <c r="BI29" s="151">
        <f>$B$2/BH29</f>
        <v>0</v>
      </c>
      <c r="BJ29" s="151"/>
      <c r="BK29" s="151"/>
      <c r="BL29" s="151"/>
      <c r="BM29" s="151"/>
      <c r="BN29" s="151"/>
      <c r="BO29" s="151"/>
      <c r="BP29" s="151"/>
      <c r="BQ29" s="141"/>
      <c r="BR29" s="141"/>
      <c r="BS29" s="141"/>
      <c r="BT29" s="141"/>
      <c r="BU29" s="141"/>
      <c r="BV29" s="141"/>
      <c r="BW29" s="141"/>
    </row>
    <row r="30" spans="1:75" ht="15" customHeight="1" thickBot="1" x14ac:dyDescent="0.25">
      <c r="A30" s="16"/>
      <c r="B30" s="182"/>
      <c r="C30" s="183"/>
      <c r="D30" s="183"/>
      <c r="E30" s="183"/>
      <c r="F30" s="183"/>
      <c r="G30" s="183"/>
      <c r="H30" s="183"/>
      <c r="I30" s="183"/>
      <c r="J30" s="183"/>
      <c r="K30" s="183"/>
      <c r="L30" s="183"/>
      <c r="M30" s="183"/>
      <c r="N30" s="184"/>
      <c r="O30" s="15"/>
      <c r="P30" s="16"/>
      <c r="Q30" s="14">
        <v>0</v>
      </c>
      <c r="R30" s="81" t="s">
        <v>83</v>
      </c>
      <c r="S30" s="82" t="s">
        <v>84</v>
      </c>
      <c r="T30" s="205"/>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88" t="s">
        <v>33</v>
      </c>
      <c r="AW30" s="16"/>
    </row>
    <row r="31" spans="1:75" ht="15" customHeight="1" thickBot="1" x14ac:dyDescent="0.25">
      <c r="A31" s="16"/>
      <c r="B31" s="89" t="s">
        <v>0</v>
      </c>
      <c r="C31" s="90">
        <f xml:space="preserve"> Q13</f>
        <v>0</v>
      </c>
      <c r="D31" s="91" t="s">
        <v>4</v>
      </c>
      <c r="E31" s="90">
        <f xml:space="preserve"> Q19</f>
        <v>3</v>
      </c>
      <c r="F31" s="92" t="s">
        <v>1</v>
      </c>
      <c r="G31" s="90">
        <f>Q45</f>
        <v>14</v>
      </c>
      <c r="H31" s="92" t="s">
        <v>5</v>
      </c>
      <c r="I31" s="90">
        <f>Q50</f>
        <v>0</v>
      </c>
      <c r="J31" s="93" t="s">
        <v>6</v>
      </c>
      <c r="K31" s="94">
        <f>SUM(C31:I31)</f>
        <v>17</v>
      </c>
      <c r="L31" s="93" t="s">
        <v>7</v>
      </c>
      <c r="M31" s="95">
        <f>AL20</f>
        <v>4</v>
      </c>
      <c r="N31" s="29" t="s">
        <v>8</v>
      </c>
      <c r="O31" s="96">
        <f>SUM(O7:O30)</f>
        <v>18</v>
      </c>
      <c r="P31" s="16"/>
      <c r="Q31" s="14">
        <v>0</v>
      </c>
      <c r="R31" s="81" t="s">
        <v>85</v>
      </c>
      <c r="S31" s="82" t="s">
        <v>86</v>
      </c>
      <c r="T31" s="205"/>
      <c r="U31" s="16"/>
      <c r="V31" s="16"/>
      <c r="W31" s="16"/>
      <c r="X31" s="16"/>
      <c r="Y31" s="16"/>
      <c r="Z31" s="16"/>
      <c r="AA31" s="16"/>
      <c r="AB31" s="16"/>
      <c r="AC31" s="16"/>
      <c r="AD31" s="16"/>
      <c r="AE31" s="16"/>
      <c r="AF31" s="16"/>
      <c r="AG31" s="16"/>
      <c r="AH31" s="16"/>
      <c r="AO31" s="16"/>
      <c r="AP31" s="16"/>
      <c r="AQ31" s="16"/>
      <c r="AR31" s="16"/>
      <c r="AS31" s="16"/>
      <c r="AT31" s="16"/>
      <c r="AU31" s="16"/>
      <c r="AV31" s="97"/>
    </row>
    <row r="32" spans="1:75" ht="15" customHeight="1" thickBot="1" x14ac:dyDescent="0.25">
      <c r="A32" s="16"/>
      <c r="B32" s="98"/>
      <c r="C32" s="99"/>
      <c r="D32" s="98"/>
      <c r="E32" s="98"/>
      <c r="F32" s="211"/>
      <c r="G32" s="211"/>
      <c r="H32" s="211"/>
      <c r="I32" s="98"/>
      <c r="J32" s="211"/>
      <c r="K32" s="212"/>
      <c r="L32" s="213" t="s">
        <v>9</v>
      </c>
      <c r="M32" s="201"/>
      <c r="N32" s="202"/>
      <c r="O32" s="100">
        <f>AO32</f>
        <v>108</v>
      </c>
      <c r="P32" s="16"/>
      <c r="Q32" s="14">
        <v>2</v>
      </c>
      <c r="R32" s="81" t="s">
        <v>87</v>
      </c>
      <c r="S32" s="82" t="s">
        <v>88</v>
      </c>
      <c r="T32" s="205"/>
      <c r="U32" s="16"/>
      <c r="V32" s="16"/>
      <c r="W32" s="16"/>
      <c r="X32" s="16"/>
      <c r="Y32" s="16"/>
      <c r="Z32" s="16"/>
      <c r="AA32" s="16"/>
      <c r="AB32" s="16"/>
      <c r="AC32" s="16"/>
      <c r="AD32" s="16"/>
      <c r="AE32" s="16"/>
      <c r="AF32" s="16"/>
      <c r="AG32" s="16"/>
      <c r="AH32" s="16"/>
      <c r="AK32" s="101"/>
      <c r="AM32" s="102"/>
      <c r="AN32" s="103" t="e">
        <f>#REF!</f>
        <v>#REF!</v>
      </c>
      <c r="AO32" s="104">
        <f>AR7</f>
        <v>108</v>
      </c>
      <c r="AP32" s="105"/>
      <c r="AQ32" s="16"/>
      <c r="AR32" s="19"/>
      <c r="AS32" s="19"/>
      <c r="AT32" s="16"/>
      <c r="AU32" s="16"/>
    </row>
    <row r="33" spans="1:48" ht="15" customHeight="1" thickBot="1" x14ac:dyDescent="0.25">
      <c r="A33" s="16"/>
      <c r="B33" s="155"/>
      <c r="C33" s="157">
        <f>AR11</f>
        <v>12</v>
      </c>
      <c r="D33" s="107">
        <f>AU22</f>
        <v>106.9999999999999</v>
      </c>
      <c r="E33" s="16"/>
      <c r="F33" s="108">
        <f>AU24</f>
        <v>202.9999999999998</v>
      </c>
      <c r="G33" s="109"/>
      <c r="H33" s="110">
        <f>AR14</f>
        <v>300</v>
      </c>
      <c r="I33" s="111" t="s">
        <v>237</v>
      </c>
      <c r="J33" s="99"/>
      <c r="K33" s="112"/>
      <c r="L33" s="200" t="s">
        <v>10</v>
      </c>
      <c r="M33" s="201"/>
      <c r="N33" s="202"/>
      <c r="O33" s="113">
        <f>AR11</f>
        <v>12</v>
      </c>
      <c r="P33" s="16"/>
      <c r="Q33" s="14">
        <v>0</v>
      </c>
      <c r="R33" s="114" t="s">
        <v>89</v>
      </c>
      <c r="S33" s="115" t="s">
        <v>90</v>
      </c>
      <c r="T33" s="206"/>
      <c r="U33" s="16"/>
      <c r="V33" s="16"/>
      <c r="W33" s="16"/>
      <c r="X33" s="16"/>
      <c r="Y33" s="16"/>
      <c r="Z33" s="16"/>
      <c r="AA33" s="16"/>
      <c r="AB33" s="16"/>
      <c r="AC33" s="16"/>
      <c r="AD33" s="16"/>
      <c r="AE33" s="16"/>
      <c r="AF33" s="16"/>
      <c r="AG33" s="16"/>
      <c r="AH33" s="16"/>
      <c r="AK33" s="116"/>
      <c r="AL33" s="116"/>
      <c r="AM33" s="116"/>
      <c r="AN33" s="117"/>
      <c r="AO33" s="118"/>
      <c r="AP33" s="118"/>
      <c r="AQ33" s="16"/>
      <c r="AR33" s="19"/>
      <c r="AS33" s="19"/>
      <c r="AT33" s="16"/>
      <c r="AU33" s="16"/>
    </row>
    <row r="34" spans="1:48" ht="15" customHeight="1" thickBot="1" x14ac:dyDescent="0.25">
      <c r="A34" s="16"/>
      <c r="B34" s="106"/>
      <c r="C34" s="119"/>
      <c r="D34" s="120"/>
      <c r="E34" s="121"/>
      <c r="F34" s="122"/>
      <c r="G34" s="123"/>
      <c r="H34" s="124"/>
      <c r="I34" s="125"/>
      <c r="J34" s="209"/>
      <c r="K34" s="210"/>
      <c r="L34" s="200" t="s">
        <v>11</v>
      </c>
      <c r="M34" s="201"/>
      <c r="N34" s="202"/>
      <c r="O34" s="126">
        <f>AR14</f>
        <v>300</v>
      </c>
      <c r="P34" s="16"/>
      <c r="Q34" s="14">
        <v>0</v>
      </c>
      <c r="R34" s="27" t="s">
        <v>91</v>
      </c>
      <c r="S34" s="28" t="s">
        <v>92</v>
      </c>
      <c r="T34" s="16"/>
      <c r="U34" s="16"/>
      <c r="V34" s="16"/>
      <c r="W34" s="16"/>
      <c r="X34" s="16"/>
      <c r="Y34" s="16"/>
      <c r="Z34" s="16"/>
      <c r="AA34" s="16"/>
      <c r="AB34" s="16"/>
      <c r="AC34" s="16"/>
      <c r="AD34" s="16"/>
      <c r="AE34" s="16"/>
      <c r="AF34" s="16"/>
      <c r="AG34" s="16"/>
      <c r="AH34" s="16"/>
      <c r="AN34" s="127"/>
      <c r="AO34" s="216"/>
      <c r="AP34" s="216"/>
      <c r="AQ34" s="128" t="s">
        <v>141</v>
      </c>
      <c r="AR34" s="20"/>
      <c r="AS34" s="20"/>
      <c r="AT34" s="20"/>
      <c r="AU34" s="16"/>
    </row>
    <row r="35" spans="1:48" ht="15" customHeight="1" thickBot="1" x14ac:dyDescent="0.25">
      <c r="A35" s="16"/>
      <c r="B35" s="155"/>
      <c r="C35" s="207" t="s">
        <v>239</v>
      </c>
      <c r="D35" s="98"/>
      <c r="E35" s="98"/>
      <c r="F35" s="98"/>
      <c r="G35" s="98"/>
      <c r="H35" s="207" t="s">
        <v>238</v>
      </c>
      <c r="I35" s="129"/>
      <c r="J35" s="98"/>
      <c r="K35" s="130"/>
      <c r="L35" s="200" t="s">
        <v>12</v>
      </c>
      <c r="M35" s="201"/>
      <c r="N35" s="202"/>
      <c r="O35" s="131">
        <f>O32</f>
        <v>108</v>
      </c>
      <c r="P35" s="16"/>
      <c r="Q35" s="14">
        <v>0</v>
      </c>
      <c r="R35" s="27" t="s">
        <v>93</v>
      </c>
      <c r="S35" s="28" t="s">
        <v>94</v>
      </c>
      <c r="T35" s="16"/>
      <c r="U35" s="16"/>
      <c r="V35" s="16"/>
      <c r="W35" s="16"/>
      <c r="X35" s="16"/>
      <c r="Y35" s="16"/>
      <c r="Z35" s="16"/>
      <c r="AA35" s="16"/>
      <c r="AB35" s="16"/>
      <c r="AC35" s="16"/>
      <c r="AD35" s="16"/>
      <c r="AE35" s="16"/>
      <c r="AF35" s="16"/>
      <c r="AG35" s="16"/>
      <c r="AH35" s="16"/>
      <c r="AN35" s="127"/>
      <c r="AO35" s="132"/>
      <c r="AP35" s="132"/>
      <c r="AQ35" s="133"/>
      <c r="AR35" s="20"/>
      <c r="AS35" s="20"/>
      <c r="AT35" s="20"/>
      <c r="AU35" s="16"/>
    </row>
    <row r="36" spans="1:48" ht="15" customHeight="1" x14ac:dyDescent="0.2">
      <c r="A36" s="16"/>
      <c r="B36" s="17"/>
      <c r="C36" s="208"/>
      <c r="D36" s="98"/>
      <c r="E36" s="98"/>
      <c r="F36" s="98"/>
      <c r="G36" s="98"/>
      <c r="H36" s="208"/>
      <c r="I36" s="98"/>
      <c r="J36" s="19"/>
      <c r="K36" s="20"/>
      <c r="L36" s="20"/>
      <c r="M36" s="20"/>
      <c r="N36" s="21"/>
      <c r="O36" s="22"/>
      <c r="P36" s="16"/>
      <c r="Q36" s="14">
        <v>1</v>
      </c>
      <c r="R36" s="27" t="s">
        <v>95</v>
      </c>
      <c r="S36" s="28" t="s">
        <v>96</v>
      </c>
      <c r="T36" s="16"/>
      <c r="U36" s="16"/>
      <c r="V36" s="16"/>
      <c r="W36" s="16"/>
      <c r="X36" s="16"/>
      <c r="Y36" s="16"/>
      <c r="Z36" s="16"/>
      <c r="AA36" s="16"/>
      <c r="AB36" s="16"/>
      <c r="AC36" s="16"/>
      <c r="AD36" s="16"/>
      <c r="AE36" s="16"/>
      <c r="AF36" s="16"/>
      <c r="AG36" s="16"/>
      <c r="AH36" s="16"/>
      <c r="AO36" s="203"/>
      <c r="AP36" s="203"/>
      <c r="AQ36" s="128" t="s">
        <v>142</v>
      </c>
      <c r="AR36" s="128"/>
      <c r="AS36" s="128"/>
      <c r="AT36" s="16"/>
      <c r="AU36" s="16"/>
    </row>
    <row r="37" spans="1:48" ht="15" customHeight="1" x14ac:dyDescent="0.2">
      <c r="A37" s="16"/>
      <c r="B37" s="17"/>
      <c r="C37" s="208"/>
      <c r="F37" s="135"/>
      <c r="G37" s="135"/>
      <c r="H37" s="208"/>
      <c r="I37" s="98"/>
      <c r="J37" s="19"/>
      <c r="K37" s="20"/>
      <c r="L37" s="20"/>
      <c r="M37" s="20"/>
      <c r="N37" s="21"/>
      <c r="O37" s="22"/>
      <c r="P37" s="16"/>
      <c r="Q37" s="14">
        <v>0</v>
      </c>
      <c r="R37" s="27" t="s">
        <v>97</v>
      </c>
      <c r="S37" s="28" t="s">
        <v>98</v>
      </c>
      <c r="T37" s="16"/>
      <c r="U37" s="16"/>
      <c r="V37" s="16"/>
      <c r="W37" s="16"/>
      <c r="X37" s="16"/>
      <c r="Y37" s="16"/>
      <c r="Z37" s="16"/>
      <c r="AA37" s="16"/>
      <c r="AB37" s="16"/>
      <c r="AC37" s="16"/>
      <c r="AD37" s="16"/>
      <c r="AE37" s="16"/>
      <c r="AF37" s="16"/>
      <c r="AG37" s="16"/>
      <c r="AH37" s="16"/>
      <c r="AO37" s="16"/>
      <c r="AP37" s="16"/>
      <c r="AQ37" s="16"/>
      <c r="AR37" s="16"/>
      <c r="AS37" s="16"/>
      <c r="AT37" s="16"/>
      <c r="AU37" s="16"/>
    </row>
    <row r="38" spans="1:48" ht="15" customHeight="1" x14ac:dyDescent="0.2">
      <c r="A38" s="16"/>
      <c r="C38" s="134"/>
      <c r="F38" s="135"/>
      <c r="G38" s="135"/>
      <c r="H38" s="134"/>
      <c r="P38" s="16"/>
      <c r="Q38" s="14">
        <v>0</v>
      </c>
      <c r="R38" s="27" t="s">
        <v>99</v>
      </c>
      <c r="S38" s="28" t="s">
        <v>100</v>
      </c>
      <c r="AO38" s="203"/>
      <c r="AP38" s="203"/>
      <c r="AQ38" s="128" t="s">
        <v>140</v>
      </c>
      <c r="AR38" s="128"/>
      <c r="AS38" s="128"/>
      <c r="AT38" s="16"/>
      <c r="AU38" s="16"/>
    </row>
    <row r="39" spans="1:48" ht="15" customHeight="1" x14ac:dyDescent="0.2">
      <c r="A39" s="16"/>
      <c r="C39" s="134"/>
      <c r="F39" s="135"/>
      <c r="G39" s="135"/>
      <c r="H39" s="134"/>
      <c r="J39" s="19"/>
      <c r="K39" s="20"/>
      <c r="L39" s="20"/>
      <c r="P39" s="16"/>
      <c r="Q39" s="14">
        <v>3</v>
      </c>
      <c r="R39" s="27" t="s">
        <v>101</v>
      </c>
      <c r="S39" s="28" t="s">
        <v>102</v>
      </c>
      <c r="AO39" s="16"/>
      <c r="AP39" s="16"/>
      <c r="AQ39" s="16"/>
      <c r="AR39" s="16"/>
      <c r="AS39" s="16"/>
      <c r="AT39" s="16"/>
      <c r="AU39" s="16"/>
    </row>
    <row r="40" spans="1:48" ht="15" customHeight="1" x14ac:dyDescent="0.2">
      <c r="A40" s="16"/>
      <c r="C40" s="134"/>
      <c r="F40" s="135"/>
      <c r="G40" s="135"/>
      <c r="H40" s="134"/>
      <c r="P40" s="19"/>
      <c r="Q40" s="14">
        <v>0</v>
      </c>
      <c r="R40" s="27" t="s">
        <v>103</v>
      </c>
      <c r="S40" s="28" t="s">
        <v>104</v>
      </c>
    </row>
    <row r="41" spans="1:48" ht="15" customHeight="1" x14ac:dyDescent="0.2">
      <c r="C41" s="134"/>
      <c r="F41" s="135"/>
      <c r="G41" s="135"/>
      <c r="H41" s="134"/>
      <c r="J41" s="19"/>
      <c r="K41" s="20"/>
      <c r="L41" s="20"/>
      <c r="P41" s="116"/>
      <c r="Q41" s="14">
        <v>0</v>
      </c>
      <c r="R41" s="27" t="s">
        <v>105</v>
      </c>
      <c r="S41" s="28" t="s">
        <v>106</v>
      </c>
    </row>
    <row r="42" spans="1:48" ht="15" customHeight="1" thickBot="1" x14ac:dyDescent="0.25">
      <c r="P42" s="116"/>
      <c r="Q42" s="14">
        <v>0</v>
      </c>
      <c r="R42" s="27" t="s">
        <v>107</v>
      </c>
      <c r="S42" s="28" t="s">
        <v>108</v>
      </c>
    </row>
    <row r="43" spans="1:48" ht="15" customHeight="1" thickBot="1" x14ac:dyDescent="0.25">
      <c r="C43" s="168" t="s">
        <v>6</v>
      </c>
      <c r="D43" s="168"/>
      <c r="E43" s="185" t="s">
        <v>120</v>
      </c>
      <c r="F43" s="186"/>
      <c r="G43" s="187"/>
      <c r="H43" s="188"/>
      <c r="J43" s="19"/>
      <c r="K43" s="20"/>
      <c r="L43" s="139"/>
      <c r="M43" s="140"/>
      <c r="N43" s="140"/>
      <c r="O43" s="140"/>
      <c r="P43" s="116"/>
      <c r="Q43" s="14">
        <v>0</v>
      </c>
      <c r="R43" s="27" t="s">
        <v>109</v>
      </c>
      <c r="S43" s="28" t="s">
        <v>110</v>
      </c>
    </row>
    <row r="44" spans="1:48" ht="15" customHeight="1" thickBot="1" x14ac:dyDescent="0.25">
      <c r="C44" s="169" t="s">
        <v>39</v>
      </c>
      <c r="D44" s="169"/>
      <c r="E44" s="189">
        <v>1</v>
      </c>
      <c r="F44" s="190"/>
      <c r="G44" s="164"/>
      <c r="H44" s="165"/>
      <c r="L44" s="140"/>
      <c r="M44" s="140"/>
      <c r="N44" s="140"/>
      <c r="O44" s="140"/>
      <c r="P44" s="116"/>
      <c r="Q44" s="14">
        <v>3</v>
      </c>
      <c r="R44" s="27" t="s">
        <v>111</v>
      </c>
      <c r="S44" s="46" t="s">
        <v>55</v>
      </c>
    </row>
    <row r="45" spans="1:48" ht="15" customHeight="1" thickBot="1" x14ac:dyDescent="0.25">
      <c r="C45" s="170" t="s">
        <v>121</v>
      </c>
      <c r="D45" s="170"/>
      <c r="E45" s="193">
        <v>2</v>
      </c>
      <c r="F45" s="194"/>
      <c r="G45" s="164"/>
      <c r="H45" s="165"/>
      <c r="L45" s="140"/>
      <c r="M45" s="140"/>
      <c r="N45" s="140"/>
      <c r="O45" s="140"/>
      <c r="P45" s="116"/>
      <c r="Q45" s="48">
        <f>SUM(Q21:Q44)</f>
        <v>14</v>
      </c>
      <c r="R45" s="49" t="s">
        <v>1</v>
      </c>
      <c r="S45" s="46"/>
    </row>
    <row r="46" spans="1:48" ht="15" customHeight="1" thickBot="1" x14ac:dyDescent="0.25">
      <c r="C46" s="171" t="s">
        <v>122</v>
      </c>
      <c r="D46" s="171"/>
      <c r="E46" s="195">
        <v>3</v>
      </c>
      <c r="F46" s="196"/>
      <c r="G46" s="164"/>
      <c r="H46" s="165"/>
      <c r="L46" s="140"/>
      <c r="M46" s="140"/>
      <c r="N46" s="140"/>
      <c r="O46" s="140"/>
      <c r="P46" s="116"/>
      <c r="Q46" s="24" t="s">
        <v>112</v>
      </c>
      <c r="R46" s="25" t="s">
        <v>38</v>
      </c>
      <c r="S46" s="136"/>
      <c r="AV46" s="137"/>
    </row>
    <row r="47" spans="1:48" ht="15" customHeight="1" thickBot="1" x14ac:dyDescent="0.25">
      <c r="C47" s="172" t="s">
        <v>129</v>
      </c>
      <c r="D47" s="172"/>
      <c r="E47" s="162">
        <v>4</v>
      </c>
      <c r="F47" s="163"/>
      <c r="G47" s="164"/>
      <c r="H47" s="165"/>
      <c r="L47" s="140"/>
      <c r="M47" s="140"/>
      <c r="N47" s="140"/>
      <c r="O47" s="140"/>
      <c r="P47" s="116"/>
      <c r="Q47" s="14">
        <v>0</v>
      </c>
      <c r="R47" s="27" t="s">
        <v>113</v>
      </c>
      <c r="S47" s="28" t="s">
        <v>114</v>
      </c>
    </row>
    <row r="48" spans="1:48" ht="15" customHeight="1" thickBot="1" x14ac:dyDescent="0.25">
      <c r="C48" s="173" t="s">
        <v>147</v>
      </c>
      <c r="D48" s="173"/>
      <c r="E48" s="166">
        <v>5</v>
      </c>
      <c r="F48" s="167"/>
      <c r="G48" s="164"/>
      <c r="H48" s="165"/>
      <c r="L48" s="140"/>
      <c r="M48" s="140"/>
      <c r="N48" s="140"/>
      <c r="O48" s="140"/>
      <c r="P48" s="116"/>
      <c r="Q48" s="14">
        <v>0</v>
      </c>
      <c r="R48" s="27" t="s">
        <v>115</v>
      </c>
      <c r="S48" s="28" t="s">
        <v>116</v>
      </c>
      <c r="AV48" s="137"/>
    </row>
    <row r="49" spans="1:75" ht="15" customHeight="1" x14ac:dyDescent="0.2">
      <c r="C49" s="191" t="s">
        <v>125</v>
      </c>
      <c r="D49" s="191"/>
      <c r="E49" s="191"/>
      <c r="F49" s="191"/>
      <c r="G49" s="192"/>
      <c r="H49" s="192"/>
      <c r="P49" s="116"/>
      <c r="Q49" s="14">
        <v>0</v>
      </c>
      <c r="R49" s="27" t="s">
        <v>117</v>
      </c>
      <c r="S49" s="46" t="s">
        <v>118</v>
      </c>
    </row>
    <row r="50" spans="1:75" ht="15" customHeight="1" thickBot="1" x14ac:dyDescent="0.25">
      <c r="C50" s="191"/>
      <c r="D50" s="191"/>
      <c r="E50" s="191"/>
      <c r="F50" s="191"/>
      <c r="G50" s="192"/>
      <c r="H50" s="192"/>
      <c r="P50" s="116"/>
      <c r="Q50" s="55">
        <f>SUM(Q47:Q49)</f>
        <v>0</v>
      </c>
      <c r="R50" s="56" t="s">
        <v>5</v>
      </c>
      <c r="S50" s="138"/>
      <c r="AV50" s="137"/>
      <c r="AX50" s="116"/>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row>
    <row r="51" spans="1:75" ht="15" customHeight="1" x14ac:dyDescent="0.2">
      <c r="P51" s="116"/>
      <c r="AY51" s="142" t="s">
        <v>228</v>
      </c>
      <c r="AZ51" s="152">
        <f xml:space="preserve"> AR60</f>
        <v>8</v>
      </c>
      <c r="BA51" s="141"/>
      <c r="BB51" s="142" t="s">
        <v>229</v>
      </c>
      <c r="BC51" s="153">
        <f>AR63</f>
        <v>200</v>
      </c>
      <c r="BD51" s="141"/>
      <c r="BE51" s="142" t="s">
        <v>230</v>
      </c>
      <c r="BF51" s="143">
        <f>AR56</f>
        <v>165</v>
      </c>
      <c r="BG51" s="141"/>
      <c r="BH51" s="142" t="s">
        <v>231</v>
      </c>
      <c r="BI51" s="152">
        <f>AU71</f>
        <v>70.999999999999929</v>
      </c>
      <c r="BJ51" s="160" t="s">
        <v>232</v>
      </c>
      <c r="BK51" s="153">
        <f>AS75</f>
        <v>135.99999999999986</v>
      </c>
      <c r="BL51" s="160" t="s">
        <v>233</v>
      </c>
      <c r="BM51" s="154">
        <f>AS73</f>
        <v>71.999999999999929</v>
      </c>
      <c r="BN51" s="160" t="s">
        <v>234</v>
      </c>
      <c r="BO51" s="154">
        <f>AU73</f>
        <v>134.99999999999986</v>
      </c>
      <c r="BP51" s="141"/>
      <c r="BQ51" s="141"/>
      <c r="BR51" s="141"/>
      <c r="BS51" s="141"/>
      <c r="BT51" s="141"/>
      <c r="BU51" s="141"/>
      <c r="BV51" s="141"/>
      <c r="BW51" s="141"/>
    </row>
    <row r="52" spans="1:75" ht="15" customHeight="1" thickBot="1" x14ac:dyDescent="0.25">
      <c r="P52" s="116"/>
      <c r="Q52" s="16"/>
      <c r="R52" s="16"/>
      <c r="S52" s="16"/>
      <c r="AV52" s="137"/>
      <c r="AY52" s="141"/>
      <c r="AZ52" s="141"/>
      <c r="BA52" s="141"/>
      <c r="BB52" s="141"/>
      <c r="BC52" s="141"/>
      <c r="BD52" s="141"/>
      <c r="BE52" s="141"/>
      <c r="BF52" s="141"/>
      <c r="BG52" s="141"/>
      <c r="BH52" s="141"/>
      <c r="BI52" s="141"/>
      <c r="BJ52" s="161"/>
      <c r="BK52" s="141"/>
      <c r="BL52" s="161"/>
      <c r="BM52" s="141"/>
      <c r="BN52" s="161"/>
      <c r="BO52" s="141"/>
      <c r="BP52" s="141"/>
      <c r="BQ52" s="141"/>
      <c r="BR52" s="141"/>
      <c r="BS52" s="141"/>
      <c r="BT52" s="141"/>
      <c r="BU52" s="141"/>
      <c r="BV52" s="141"/>
      <c r="BW52" s="141"/>
    </row>
    <row r="53" spans="1:75" ht="15" customHeight="1" thickBot="1" x14ac:dyDescent="0.25">
      <c r="A53" s="16"/>
      <c r="B53" s="174" t="s">
        <v>240</v>
      </c>
      <c r="C53" s="175"/>
      <c r="D53" s="175"/>
      <c r="E53" s="175"/>
      <c r="F53" s="175"/>
      <c r="G53" s="175"/>
      <c r="H53" s="175"/>
      <c r="I53" s="175"/>
      <c r="J53" s="175"/>
      <c r="K53" s="175"/>
      <c r="L53" s="175"/>
      <c r="M53" s="175"/>
      <c r="N53" s="176"/>
      <c r="O53" s="177" t="s">
        <v>242</v>
      </c>
      <c r="P53" s="16"/>
      <c r="Q53" s="24" t="s">
        <v>37</v>
      </c>
      <c r="R53" s="25" t="s">
        <v>38</v>
      </c>
      <c r="S53" s="26"/>
      <c r="T53" s="16"/>
      <c r="U53" s="16"/>
      <c r="V53" s="16"/>
      <c r="W53" s="16"/>
      <c r="X53" s="16"/>
      <c r="Y53" s="16"/>
      <c r="Z53" s="16"/>
      <c r="AA53" s="16"/>
      <c r="AB53" s="16"/>
      <c r="AC53" s="16"/>
      <c r="AD53" s="16"/>
      <c r="AE53" s="16"/>
      <c r="AF53" s="16"/>
      <c r="AG53" s="16"/>
      <c r="AH53" s="16"/>
      <c r="AI53" s="16"/>
      <c r="AJ53" s="16"/>
      <c r="AK53" s="16"/>
      <c r="AL53" s="16"/>
      <c r="AM53" s="16"/>
      <c r="AN53" s="16"/>
      <c r="AW53" s="16"/>
      <c r="AY53" s="144" t="s">
        <v>235</v>
      </c>
      <c r="AZ53" s="145" t="s">
        <v>236</v>
      </c>
      <c r="BA53" s="146"/>
      <c r="BB53" s="144" t="s">
        <v>235</v>
      </c>
      <c r="BC53" s="145" t="s">
        <v>236</v>
      </c>
      <c r="BD53" s="146"/>
      <c r="BE53" s="144" t="s">
        <v>235</v>
      </c>
      <c r="BF53" s="145" t="s">
        <v>236</v>
      </c>
      <c r="BG53" s="146"/>
      <c r="BH53" s="144" t="s">
        <v>235</v>
      </c>
      <c r="BI53" s="145" t="s">
        <v>236</v>
      </c>
      <c r="BJ53" s="144" t="s">
        <v>235</v>
      </c>
      <c r="BK53" s="145" t="s">
        <v>236</v>
      </c>
      <c r="BL53" s="144" t="s">
        <v>235</v>
      </c>
      <c r="BM53" s="145" t="s">
        <v>236</v>
      </c>
      <c r="BN53" s="144" t="s">
        <v>235</v>
      </c>
      <c r="BO53" s="145" t="s">
        <v>236</v>
      </c>
      <c r="BP53" s="146"/>
      <c r="BQ53" s="141"/>
      <c r="BR53" s="141"/>
      <c r="BS53" s="141"/>
      <c r="BT53" s="141"/>
      <c r="BU53" s="141"/>
      <c r="BV53" s="141"/>
      <c r="BW53" s="141"/>
    </row>
    <row r="54" spans="1:75" ht="15" customHeight="1" thickBot="1" x14ac:dyDescent="0.25">
      <c r="A54" s="16"/>
      <c r="B54" s="174" t="s">
        <v>241</v>
      </c>
      <c r="C54" s="175"/>
      <c r="D54" s="175"/>
      <c r="E54" s="175"/>
      <c r="F54" s="175"/>
      <c r="G54" s="175"/>
      <c r="H54" s="175"/>
      <c r="I54" s="175"/>
      <c r="J54" s="175"/>
      <c r="K54" s="175"/>
      <c r="L54" s="175"/>
      <c r="M54" s="175"/>
      <c r="N54" s="176"/>
      <c r="O54" s="178"/>
      <c r="P54" s="16"/>
      <c r="Q54" s="14">
        <v>0</v>
      </c>
      <c r="R54" s="27" t="s">
        <v>40</v>
      </c>
      <c r="S54" s="28" t="s">
        <v>41</v>
      </c>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W54" s="16"/>
      <c r="AY54" s="147"/>
      <c r="AZ54" s="148"/>
      <c r="BA54" s="149"/>
      <c r="BB54" s="147"/>
      <c r="BC54" s="148"/>
      <c r="BD54" s="149"/>
      <c r="BE54" s="147"/>
      <c r="BF54" s="148"/>
      <c r="BG54" s="149"/>
      <c r="BH54" s="147"/>
      <c r="BI54" s="148"/>
      <c r="BJ54" s="147"/>
      <c r="BK54" s="148"/>
      <c r="BL54" s="147"/>
      <c r="BM54" s="148"/>
      <c r="BN54" s="147"/>
      <c r="BO54" s="148"/>
      <c r="BP54" s="149"/>
      <c r="BQ54" s="141"/>
      <c r="BR54" s="141"/>
      <c r="BS54" s="141"/>
      <c r="BT54" s="141"/>
      <c r="BU54" s="141"/>
      <c r="BV54" s="141"/>
      <c r="BW54" s="141"/>
    </row>
    <row r="55" spans="1:75" ht="15" customHeight="1" thickBot="1" x14ac:dyDescent="0.25">
      <c r="A55" s="16"/>
      <c r="B55" s="179" t="s">
        <v>2</v>
      </c>
      <c r="C55" s="180"/>
      <c r="D55" s="180"/>
      <c r="E55" s="180"/>
      <c r="F55" s="180"/>
      <c r="G55" s="180"/>
      <c r="H55" s="180"/>
      <c r="I55" s="180"/>
      <c r="J55" s="180"/>
      <c r="K55" s="180"/>
      <c r="L55" s="180"/>
      <c r="M55" s="180"/>
      <c r="N55" s="181"/>
      <c r="O55" s="29" t="s">
        <v>3</v>
      </c>
      <c r="P55" s="16"/>
      <c r="Q55" s="14">
        <v>0</v>
      </c>
      <c r="R55" s="27" t="s">
        <v>42</v>
      </c>
      <c r="S55" s="28" t="s">
        <v>43</v>
      </c>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W55" s="16"/>
      <c r="AY55" s="147">
        <f>AY54+0.5</f>
        <v>0.5</v>
      </c>
      <c r="AZ55" s="148">
        <f>$AZ$51/AY55</f>
        <v>16</v>
      </c>
      <c r="BA55" s="149"/>
      <c r="BB55" s="147">
        <f>BB54+0.5</f>
        <v>0.5</v>
      </c>
      <c r="BC55" s="148">
        <f>$BC$51/BB55</f>
        <v>400</v>
      </c>
      <c r="BD55" s="149"/>
      <c r="BE55" s="147">
        <f>BE54+0.5</f>
        <v>0.5</v>
      </c>
      <c r="BF55" s="148">
        <f>$BF$51/BE55</f>
        <v>330</v>
      </c>
      <c r="BG55" s="149"/>
      <c r="BH55" s="147">
        <f>BH54+0.5</f>
        <v>0.5</v>
      </c>
      <c r="BI55" s="148">
        <f>$BI$51/BH55</f>
        <v>141.99999999999986</v>
      </c>
      <c r="BJ55" s="147">
        <f>BJ54+0.5</f>
        <v>0.5</v>
      </c>
      <c r="BK55" s="148">
        <f>$BK$51/BJ55</f>
        <v>271.99999999999972</v>
      </c>
      <c r="BL55" s="147">
        <f t="shared" ref="BL55:BL71" si="20">BL54+0.5</f>
        <v>0.5</v>
      </c>
      <c r="BM55" s="148">
        <f>$BM$51/BL55</f>
        <v>143.99999999999986</v>
      </c>
      <c r="BN55" s="147">
        <f t="shared" ref="BN55:BN71" si="21">BN54+0.5</f>
        <v>0.5</v>
      </c>
      <c r="BO55" s="148">
        <f>$BO$51/BN55</f>
        <v>269.99999999999972</v>
      </c>
      <c r="BP55" s="149"/>
      <c r="BQ55" s="141"/>
      <c r="BR55" s="141"/>
      <c r="BS55" s="141"/>
      <c r="BT55" s="141"/>
      <c r="BU55" s="141"/>
      <c r="BV55" s="141"/>
      <c r="BW55" s="141"/>
    </row>
    <row r="56" spans="1:75" ht="15" customHeight="1" thickBot="1" x14ac:dyDescent="0.25">
      <c r="A56" s="16"/>
      <c r="B56" s="182" t="s">
        <v>13</v>
      </c>
      <c r="C56" s="183"/>
      <c r="D56" s="183"/>
      <c r="E56" s="183"/>
      <c r="F56" s="183"/>
      <c r="G56" s="183"/>
      <c r="H56" s="183"/>
      <c r="I56" s="183"/>
      <c r="J56" s="183"/>
      <c r="K56" s="183"/>
      <c r="L56" s="183"/>
      <c r="M56" s="183"/>
      <c r="N56" s="184"/>
      <c r="O56" s="15">
        <v>5</v>
      </c>
      <c r="P56" s="16"/>
      <c r="Q56" s="14">
        <v>1</v>
      </c>
      <c r="R56" s="27" t="s">
        <v>44</v>
      </c>
      <c r="S56" s="28" t="s">
        <v>45</v>
      </c>
      <c r="T56" s="16"/>
      <c r="U56" s="16"/>
      <c r="V56" s="16"/>
      <c r="W56" s="16"/>
      <c r="X56" s="16"/>
      <c r="Y56" s="16"/>
      <c r="Z56" s="16"/>
      <c r="AA56" s="16"/>
      <c r="AB56" s="16"/>
      <c r="AC56" s="16"/>
      <c r="AD56" s="16"/>
      <c r="AE56" s="16"/>
      <c r="AF56" s="16"/>
      <c r="AG56" s="16"/>
      <c r="AH56" s="30" t="s">
        <v>119</v>
      </c>
      <c r="AI56" s="30" t="s">
        <v>120</v>
      </c>
      <c r="AJ56" s="16"/>
      <c r="AK56" s="197" t="s">
        <v>6</v>
      </c>
      <c r="AL56" s="198"/>
      <c r="AM56" s="31">
        <f>K80</f>
        <v>21</v>
      </c>
      <c r="AN56" s="16"/>
      <c r="AO56" s="199" t="s">
        <v>133</v>
      </c>
      <c r="AP56" s="199"/>
      <c r="AQ56" s="199"/>
      <c r="AR56" s="33">
        <f>PRODUCT(AL69,AP58,AQ58)</f>
        <v>165</v>
      </c>
      <c r="AS56" s="16"/>
      <c r="AT56" s="16"/>
      <c r="AU56" s="16"/>
      <c r="AV56" s="34" t="s">
        <v>13</v>
      </c>
      <c r="AW56" s="16">
        <v>0</v>
      </c>
      <c r="AY56" s="147">
        <f t="shared" ref="AY56:AY71" si="22">AY55+0.5</f>
        <v>1</v>
      </c>
      <c r="AZ56" s="148">
        <f t="shared" ref="AZ56:AZ77" si="23">$AZ$51/AY56</f>
        <v>8</v>
      </c>
      <c r="BA56" s="149"/>
      <c r="BB56" s="147">
        <f t="shared" ref="BB56:BB71" si="24">BB55+0.5</f>
        <v>1</v>
      </c>
      <c r="BC56" s="148">
        <f t="shared" ref="BC56:BC77" si="25">$BC$51/BB56</f>
        <v>200</v>
      </c>
      <c r="BD56" s="149"/>
      <c r="BE56" s="147">
        <f t="shared" ref="BE56:BE71" si="26">BE55+0.5</f>
        <v>1</v>
      </c>
      <c r="BF56" s="148">
        <f t="shared" ref="BF56:BF77" si="27">$BF$51/BE56</f>
        <v>165</v>
      </c>
      <c r="BG56" s="149"/>
      <c r="BH56" s="147">
        <f t="shared" ref="BH56:BH71" si="28">BH55+0.5</f>
        <v>1</v>
      </c>
      <c r="BI56" s="148">
        <f t="shared" ref="BI56:BI77" si="29">$BI$51/BH56</f>
        <v>70.999999999999929</v>
      </c>
      <c r="BJ56" s="147">
        <f t="shared" ref="BJ56:BJ71" si="30">BJ55+0.5</f>
        <v>1</v>
      </c>
      <c r="BK56" s="148">
        <f t="shared" ref="BK56:BK77" si="31">$BK$51/BJ56</f>
        <v>135.99999999999986</v>
      </c>
      <c r="BL56" s="147">
        <f t="shared" si="20"/>
        <v>1</v>
      </c>
      <c r="BM56" s="148">
        <f t="shared" ref="BM56:BM77" si="32">$BM$51/BL56</f>
        <v>71.999999999999929</v>
      </c>
      <c r="BN56" s="147">
        <f t="shared" si="21"/>
        <v>1</v>
      </c>
      <c r="BO56" s="148">
        <f t="shared" ref="BO56:BO77" si="33">$BO$51/BN56</f>
        <v>134.99999999999986</v>
      </c>
      <c r="BP56" s="149"/>
      <c r="BQ56" s="141"/>
      <c r="BR56" s="141"/>
      <c r="BS56" s="141"/>
      <c r="BT56" s="141"/>
      <c r="BU56" s="141"/>
      <c r="BV56" s="141"/>
      <c r="BW56" s="141"/>
    </row>
    <row r="57" spans="1:75" ht="15" customHeight="1" thickBot="1" x14ac:dyDescent="0.25">
      <c r="A57" s="16"/>
      <c r="B57" s="182" t="s">
        <v>15</v>
      </c>
      <c r="C57" s="183"/>
      <c r="D57" s="183"/>
      <c r="E57" s="183"/>
      <c r="F57" s="183"/>
      <c r="G57" s="183"/>
      <c r="H57" s="183"/>
      <c r="I57" s="183"/>
      <c r="J57" s="183"/>
      <c r="K57" s="183"/>
      <c r="L57" s="183"/>
      <c r="M57" s="183"/>
      <c r="N57" s="184"/>
      <c r="O57" s="15">
        <v>1</v>
      </c>
      <c r="P57" s="16"/>
      <c r="Q57" s="14">
        <v>0</v>
      </c>
      <c r="R57" s="27" t="s">
        <v>46</v>
      </c>
      <c r="S57" s="28" t="s">
        <v>47</v>
      </c>
      <c r="T57" s="16"/>
      <c r="U57" s="16"/>
      <c r="V57" s="16"/>
      <c r="W57" s="16"/>
      <c r="X57" s="16"/>
      <c r="Y57" s="16"/>
      <c r="Z57" s="16"/>
      <c r="AA57" s="16"/>
      <c r="AB57" s="16"/>
      <c r="AC57" s="16"/>
      <c r="AD57" s="16"/>
      <c r="AE57" s="16"/>
      <c r="AF57" s="16"/>
      <c r="AG57" s="16"/>
      <c r="AH57" s="35" t="s">
        <v>39</v>
      </c>
      <c r="AI57" s="35">
        <v>1</v>
      </c>
      <c r="AJ57" s="16"/>
      <c r="AK57" s="36"/>
      <c r="AL57" s="37"/>
      <c r="AM57" s="38"/>
      <c r="AN57" s="16"/>
      <c r="AO57" s="16"/>
      <c r="AP57" s="16"/>
      <c r="AQ57" s="16"/>
      <c r="AR57" s="39"/>
      <c r="AS57" s="16"/>
      <c r="AT57" s="16"/>
      <c r="AU57" s="16"/>
      <c r="AV57" s="34" t="s">
        <v>14</v>
      </c>
      <c r="AW57" s="16">
        <v>1</v>
      </c>
      <c r="AY57" s="147">
        <f t="shared" si="22"/>
        <v>1.5</v>
      </c>
      <c r="AZ57" s="148">
        <f t="shared" si="23"/>
        <v>5.333333333333333</v>
      </c>
      <c r="BA57" s="149"/>
      <c r="BB57" s="147">
        <f t="shared" si="24"/>
        <v>1.5</v>
      </c>
      <c r="BC57" s="148">
        <f t="shared" si="25"/>
        <v>133.33333333333334</v>
      </c>
      <c r="BD57" s="149"/>
      <c r="BE57" s="147">
        <f t="shared" si="26"/>
        <v>1.5</v>
      </c>
      <c r="BF57" s="148">
        <f t="shared" si="27"/>
        <v>110</v>
      </c>
      <c r="BG57" s="149"/>
      <c r="BH57" s="147">
        <f t="shared" si="28"/>
        <v>1.5</v>
      </c>
      <c r="BI57" s="148">
        <f t="shared" si="29"/>
        <v>47.333333333333286</v>
      </c>
      <c r="BJ57" s="147">
        <f t="shared" si="30"/>
        <v>1.5</v>
      </c>
      <c r="BK57" s="148">
        <f t="shared" si="31"/>
        <v>90.666666666666572</v>
      </c>
      <c r="BL57" s="147">
        <f t="shared" si="20"/>
        <v>1.5</v>
      </c>
      <c r="BM57" s="148">
        <f t="shared" si="32"/>
        <v>47.99999999999995</v>
      </c>
      <c r="BN57" s="147">
        <f t="shared" si="21"/>
        <v>1.5</v>
      </c>
      <c r="BO57" s="148">
        <f t="shared" si="33"/>
        <v>89.999999999999901</v>
      </c>
      <c r="BP57" s="149"/>
      <c r="BQ57" s="141"/>
      <c r="BR57" s="141"/>
      <c r="BS57" s="141"/>
      <c r="BT57" s="141"/>
      <c r="BU57" s="141"/>
      <c r="BV57" s="141"/>
      <c r="BW57" s="141"/>
    </row>
    <row r="58" spans="1:75" ht="15" customHeight="1" thickBot="1" x14ac:dyDescent="0.25">
      <c r="A58" s="16"/>
      <c r="B58" s="182" t="s">
        <v>16</v>
      </c>
      <c r="C58" s="183"/>
      <c r="D58" s="183"/>
      <c r="E58" s="183"/>
      <c r="F58" s="183"/>
      <c r="G58" s="183"/>
      <c r="H58" s="183"/>
      <c r="I58" s="183"/>
      <c r="J58" s="183"/>
      <c r="K58" s="183"/>
      <c r="L58" s="183"/>
      <c r="M58" s="183"/>
      <c r="N58" s="184"/>
      <c r="O58" s="15">
        <v>3</v>
      </c>
      <c r="P58" s="16"/>
      <c r="Q58" s="14">
        <v>0</v>
      </c>
      <c r="R58" s="27" t="s">
        <v>48</v>
      </c>
      <c r="S58" s="28" t="s">
        <v>49</v>
      </c>
      <c r="T58" s="16"/>
      <c r="U58" s="16"/>
      <c r="V58" s="16"/>
      <c r="W58" s="16"/>
      <c r="X58" s="16"/>
      <c r="Y58" s="16"/>
      <c r="Z58" s="16"/>
      <c r="AA58" s="16"/>
      <c r="AB58" s="16"/>
      <c r="AC58" s="16"/>
      <c r="AD58" s="16"/>
      <c r="AE58" s="16"/>
      <c r="AF58" s="16"/>
      <c r="AG58" s="16"/>
      <c r="AH58" s="40" t="s">
        <v>121</v>
      </c>
      <c r="AI58" s="40">
        <v>2</v>
      </c>
      <c r="AJ58" s="16"/>
      <c r="AK58" s="41" t="s">
        <v>126</v>
      </c>
      <c r="AL58" s="42"/>
      <c r="AM58" s="43">
        <v>1</v>
      </c>
      <c r="AN58" s="16"/>
      <c r="AO58" s="32">
        <f>AL69</f>
        <v>5</v>
      </c>
      <c r="AP58" s="32">
        <f>AL76</f>
        <v>1.5</v>
      </c>
      <c r="AQ58" s="32">
        <f>O80</f>
        <v>22</v>
      </c>
      <c r="AR58" s="39"/>
      <c r="AS58" s="16"/>
      <c r="AT58" s="16"/>
      <c r="AU58" s="16"/>
      <c r="AV58" s="34" t="s">
        <v>15</v>
      </c>
      <c r="AW58" s="16">
        <v>2</v>
      </c>
      <c r="AY58" s="147">
        <f t="shared" si="22"/>
        <v>2</v>
      </c>
      <c r="AZ58" s="148">
        <f t="shared" si="23"/>
        <v>4</v>
      </c>
      <c r="BA58" s="149"/>
      <c r="BB58" s="147">
        <f t="shared" si="24"/>
        <v>2</v>
      </c>
      <c r="BC58" s="148">
        <f t="shared" si="25"/>
        <v>100</v>
      </c>
      <c r="BD58" s="149"/>
      <c r="BE58" s="147">
        <f t="shared" si="26"/>
        <v>2</v>
      </c>
      <c r="BF58" s="148">
        <f t="shared" si="27"/>
        <v>82.5</v>
      </c>
      <c r="BG58" s="149"/>
      <c r="BH58" s="147">
        <f t="shared" si="28"/>
        <v>2</v>
      </c>
      <c r="BI58" s="148">
        <f t="shared" si="29"/>
        <v>35.499999999999964</v>
      </c>
      <c r="BJ58" s="147">
        <f t="shared" si="30"/>
        <v>2</v>
      </c>
      <c r="BK58" s="148">
        <f t="shared" si="31"/>
        <v>67.999999999999929</v>
      </c>
      <c r="BL58" s="147">
        <f t="shared" si="20"/>
        <v>2</v>
      </c>
      <c r="BM58" s="148">
        <f t="shared" si="32"/>
        <v>35.999999999999964</v>
      </c>
      <c r="BN58" s="147">
        <f t="shared" si="21"/>
        <v>2</v>
      </c>
      <c r="BO58" s="148">
        <f t="shared" si="33"/>
        <v>67.499999999999929</v>
      </c>
      <c r="BP58" s="149"/>
      <c r="BQ58" s="141"/>
      <c r="BR58" s="141"/>
      <c r="BS58" s="141"/>
      <c r="BT58" s="141"/>
      <c r="BU58" s="141"/>
      <c r="BV58" s="141"/>
      <c r="BW58" s="141"/>
    </row>
    <row r="59" spans="1:75" ht="15" customHeight="1" thickBot="1" x14ac:dyDescent="0.25">
      <c r="A59" s="16"/>
      <c r="B59" s="182" t="s">
        <v>18</v>
      </c>
      <c r="C59" s="183"/>
      <c r="D59" s="183"/>
      <c r="E59" s="183"/>
      <c r="F59" s="183"/>
      <c r="G59" s="183"/>
      <c r="H59" s="183"/>
      <c r="I59" s="183"/>
      <c r="J59" s="183"/>
      <c r="K59" s="183"/>
      <c r="L59" s="183"/>
      <c r="M59" s="183"/>
      <c r="N59" s="184"/>
      <c r="O59" s="15">
        <v>5</v>
      </c>
      <c r="P59" s="16"/>
      <c r="Q59" s="14">
        <v>0</v>
      </c>
      <c r="R59" s="27" t="s">
        <v>50</v>
      </c>
      <c r="S59" s="28" t="s">
        <v>51</v>
      </c>
      <c r="T59" s="16"/>
      <c r="U59" s="16"/>
      <c r="V59" s="16"/>
      <c r="W59" s="16"/>
      <c r="X59" s="16"/>
      <c r="Y59" s="16"/>
      <c r="Z59" s="16"/>
      <c r="AA59" s="16"/>
      <c r="AB59" s="16"/>
      <c r="AC59" s="16"/>
      <c r="AD59" s="16"/>
      <c r="AE59" s="16"/>
      <c r="AF59" s="16"/>
      <c r="AG59" s="16"/>
      <c r="AH59" s="44" t="s">
        <v>122</v>
      </c>
      <c r="AI59" s="44">
        <v>3</v>
      </c>
      <c r="AJ59" s="16"/>
      <c r="AK59" s="41" t="s">
        <v>128</v>
      </c>
      <c r="AL59" s="42"/>
      <c r="AM59" s="43">
        <v>2</v>
      </c>
      <c r="AN59" s="16"/>
      <c r="AO59" s="16"/>
      <c r="AP59" s="16"/>
      <c r="AQ59" s="16"/>
      <c r="AR59" s="39"/>
      <c r="AS59" s="16"/>
      <c r="AT59" s="16"/>
      <c r="AU59" s="16"/>
      <c r="AV59" s="34" t="s">
        <v>16</v>
      </c>
      <c r="AW59" s="16">
        <v>3</v>
      </c>
      <c r="AY59" s="147">
        <f t="shared" si="22"/>
        <v>2.5</v>
      </c>
      <c r="AZ59" s="148">
        <f t="shared" si="23"/>
        <v>3.2</v>
      </c>
      <c r="BA59" s="149"/>
      <c r="BB59" s="147">
        <f t="shared" si="24"/>
        <v>2.5</v>
      </c>
      <c r="BC59" s="148">
        <f t="shared" si="25"/>
        <v>80</v>
      </c>
      <c r="BD59" s="149"/>
      <c r="BE59" s="147">
        <f t="shared" si="26"/>
        <v>2.5</v>
      </c>
      <c r="BF59" s="148">
        <f t="shared" si="27"/>
        <v>66</v>
      </c>
      <c r="BG59" s="149"/>
      <c r="BH59" s="147">
        <f t="shared" si="28"/>
        <v>2.5</v>
      </c>
      <c r="BI59" s="148">
        <f t="shared" si="29"/>
        <v>28.39999999999997</v>
      </c>
      <c r="BJ59" s="147">
        <f t="shared" si="30"/>
        <v>2.5</v>
      </c>
      <c r="BK59" s="148">
        <f t="shared" si="31"/>
        <v>54.399999999999942</v>
      </c>
      <c r="BL59" s="147">
        <f t="shared" si="20"/>
        <v>2.5</v>
      </c>
      <c r="BM59" s="148">
        <f t="shared" si="32"/>
        <v>28.799999999999972</v>
      </c>
      <c r="BN59" s="147">
        <f t="shared" si="21"/>
        <v>2.5</v>
      </c>
      <c r="BO59" s="148">
        <f t="shared" si="33"/>
        <v>53.999999999999943</v>
      </c>
      <c r="BP59" s="149"/>
      <c r="BQ59" s="141"/>
      <c r="BR59" s="141"/>
      <c r="BS59" s="141"/>
      <c r="BT59" s="141"/>
      <c r="BU59" s="141"/>
      <c r="BV59" s="141"/>
      <c r="BW59" s="141"/>
    </row>
    <row r="60" spans="1:75" ht="15" customHeight="1" thickBot="1" x14ac:dyDescent="0.25">
      <c r="A60" s="16"/>
      <c r="B60" s="182" t="s">
        <v>21</v>
      </c>
      <c r="C60" s="183"/>
      <c r="D60" s="183"/>
      <c r="E60" s="183"/>
      <c r="F60" s="183"/>
      <c r="G60" s="183"/>
      <c r="H60" s="183"/>
      <c r="I60" s="183"/>
      <c r="J60" s="183"/>
      <c r="K60" s="183"/>
      <c r="L60" s="183"/>
      <c r="M60" s="183"/>
      <c r="N60" s="184"/>
      <c r="O60" s="15">
        <v>1</v>
      </c>
      <c r="P60" s="16"/>
      <c r="Q60" s="14">
        <v>0</v>
      </c>
      <c r="R60" s="27" t="s">
        <v>52</v>
      </c>
      <c r="S60" s="28" t="s">
        <v>53</v>
      </c>
      <c r="T60" s="16"/>
      <c r="U60" s="16"/>
      <c r="V60" s="16"/>
      <c r="W60" s="16"/>
      <c r="X60" s="16"/>
      <c r="Y60" s="16"/>
      <c r="Z60" s="16"/>
      <c r="AA60" s="16"/>
      <c r="AB60" s="16"/>
      <c r="AC60" s="16"/>
      <c r="AD60" s="16"/>
      <c r="AE60" s="16"/>
      <c r="AF60" s="16"/>
      <c r="AG60" s="16"/>
      <c r="AH60" s="45" t="s">
        <v>129</v>
      </c>
      <c r="AI60" s="45" t="s">
        <v>123</v>
      </c>
      <c r="AJ60" s="16"/>
      <c r="AK60" s="41" t="s">
        <v>127</v>
      </c>
      <c r="AL60" s="42"/>
      <c r="AM60" s="43">
        <v>3</v>
      </c>
      <c r="AN60" s="16"/>
      <c r="AO60" s="199" t="s">
        <v>137</v>
      </c>
      <c r="AP60" s="199"/>
      <c r="AQ60" s="199"/>
      <c r="AR60" s="33">
        <f>COUNTIF(O56:O79,"&gt;=1")</f>
        <v>8</v>
      </c>
      <c r="AS60" s="16"/>
      <c r="AT60" s="39">
        <f>SUM(AR63, - AR60)</f>
        <v>192</v>
      </c>
      <c r="AU60" s="16"/>
      <c r="AV60" s="34" t="s">
        <v>17</v>
      </c>
      <c r="AW60" s="16">
        <v>4</v>
      </c>
      <c r="AY60" s="147">
        <f t="shared" si="22"/>
        <v>3</v>
      </c>
      <c r="AZ60" s="148">
        <f t="shared" si="23"/>
        <v>2.6666666666666665</v>
      </c>
      <c r="BA60" s="149"/>
      <c r="BB60" s="147">
        <f t="shared" si="24"/>
        <v>3</v>
      </c>
      <c r="BC60" s="148">
        <f t="shared" si="25"/>
        <v>66.666666666666671</v>
      </c>
      <c r="BD60" s="149"/>
      <c r="BE60" s="147">
        <f t="shared" si="26"/>
        <v>3</v>
      </c>
      <c r="BF60" s="148">
        <f t="shared" si="27"/>
        <v>55</v>
      </c>
      <c r="BG60" s="149"/>
      <c r="BH60" s="147">
        <f t="shared" si="28"/>
        <v>3</v>
      </c>
      <c r="BI60" s="148">
        <f t="shared" si="29"/>
        <v>23.666666666666643</v>
      </c>
      <c r="BJ60" s="147">
        <f t="shared" si="30"/>
        <v>3</v>
      </c>
      <c r="BK60" s="148">
        <f t="shared" si="31"/>
        <v>45.333333333333286</v>
      </c>
      <c r="BL60" s="147">
        <f t="shared" si="20"/>
        <v>3</v>
      </c>
      <c r="BM60" s="148">
        <f t="shared" si="32"/>
        <v>23.999999999999975</v>
      </c>
      <c r="BN60" s="147">
        <f t="shared" si="21"/>
        <v>3</v>
      </c>
      <c r="BO60" s="148">
        <f t="shared" si="33"/>
        <v>44.99999999999995</v>
      </c>
      <c r="BP60" s="149"/>
      <c r="BQ60" s="141"/>
      <c r="BR60" s="141"/>
      <c r="BS60" s="141"/>
      <c r="BT60" s="141"/>
      <c r="BU60" s="141"/>
      <c r="BV60" s="141"/>
      <c r="BW60" s="141"/>
    </row>
    <row r="61" spans="1:75" ht="15" customHeight="1" thickBot="1" x14ac:dyDescent="0.25">
      <c r="A61" s="16"/>
      <c r="B61" s="182" t="s">
        <v>23</v>
      </c>
      <c r="C61" s="183"/>
      <c r="D61" s="183"/>
      <c r="E61" s="183"/>
      <c r="F61" s="183"/>
      <c r="G61" s="183"/>
      <c r="H61" s="183"/>
      <c r="I61" s="183"/>
      <c r="J61" s="183"/>
      <c r="K61" s="183"/>
      <c r="L61" s="183"/>
      <c r="M61" s="183"/>
      <c r="N61" s="184"/>
      <c r="O61" s="15">
        <v>5</v>
      </c>
      <c r="P61" s="16"/>
      <c r="Q61" s="14">
        <v>3</v>
      </c>
      <c r="R61" s="27" t="s">
        <v>54</v>
      </c>
      <c r="S61" s="46" t="s">
        <v>55</v>
      </c>
      <c r="T61" s="16"/>
      <c r="U61" s="16"/>
      <c r="V61" s="16"/>
      <c r="W61" s="16"/>
      <c r="X61" s="16"/>
      <c r="Y61" s="16"/>
      <c r="Z61" s="16"/>
      <c r="AA61" s="16"/>
      <c r="AB61" s="16"/>
      <c r="AC61" s="16"/>
      <c r="AD61" s="16"/>
      <c r="AE61" s="16"/>
      <c r="AF61" s="16"/>
      <c r="AG61" s="16"/>
      <c r="AH61" s="47" t="s">
        <v>130</v>
      </c>
      <c r="AI61" s="47" t="s">
        <v>124</v>
      </c>
      <c r="AJ61" s="16"/>
      <c r="AK61" s="41" t="s">
        <v>131</v>
      </c>
      <c r="AL61" s="42"/>
      <c r="AM61" s="43">
        <v>4</v>
      </c>
      <c r="AN61" s="16"/>
      <c r="AO61" s="16"/>
      <c r="AP61" s="16"/>
      <c r="AQ61" s="16"/>
      <c r="AR61" s="39"/>
      <c r="AS61" s="16"/>
      <c r="AT61" s="39">
        <f>PRODUCT(AT60,0.333333333333333)</f>
        <v>63.999999999999929</v>
      </c>
      <c r="AU61" s="16"/>
      <c r="AV61" s="34" t="s">
        <v>18</v>
      </c>
      <c r="AW61" s="16">
        <v>5</v>
      </c>
      <c r="AY61" s="147">
        <f t="shared" si="22"/>
        <v>3.5</v>
      </c>
      <c r="AZ61" s="148">
        <f t="shared" si="23"/>
        <v>2.2857142857142856</v>
      </c>
      <c r="BA61" s="149"/>
      <c r="BB61" s="147">
        <f t="shared" si="24"/>
        <v>3.5</v>
      </c>
      <c r="BC61" s="148">
        <f t="shared" si="25"/>
        <v>57.142857142857146</v>
      </c>
      <c r="BD61" s="149"/>
      <c r="BE61" s="147">
        <f t="shared" si="26"/>
        <v>3.5</v>
      </c>
      <c r="BF61" s="148">
        <f t="shared" si="27"/>
        <v>47.142857142857146</v>
      </c>
      <c r="BG61" s="149"/>
      <c r="BH61" s="147">
        <f t="shared" si="28"/>
        <v>3.5</v>
      </c>
      <c r="BI61" s="148">
        <f t="shared" si="29"/>
        <v>20.285714285714267</v>
      </c>
      <c r="BJ61" s="147">
        <f t="shared" si="30"/>
        <v>3.5</v>
      </c>
      <c r="BK61" s="148">
        <f t="shared" si="31"/>
        <v>38.857142857142819</v>
      </c>
      <c r="BL61" s="147">
        <f t="shared" si="20"/>
        <v>3.5</v>
      </c>
      <c r="BM61" s="148">
        <f t="shared" si="32"/>
        <v>20.571428571428552</v>
      </c>
      <c r="BN61" s="147">
        <f t="shared" si="21"/>
        <v>3.5</v>
      </c>
      <c r="BO61" s="148">
        <f t="shared" si="33"/>
        <v>38.571428571428534</v>
      </c>
      <c r="BP61" s="149"/>
      <c r="BQ61" s="141"/>
      <c r="BR61" s="141"/>
      <c r="BS61" s="141"/>
      <c r="BT61" s="141"/>
      <c r="BU61" s="141"/>
      <c r="BV61" s="141"/>
      <c r="BW61" s="141"/>
    </row>
    <row r="62" spans="1:75" ht="15" customHeight="1" thickBot="1" x14ac:dyDescent="0.25">
      <c r="A62" s="16"/>
      <c r="B62" s="182" t="s">
        <v>26</v>
      </c>
      <c r="C62" s="183"/>
      <c r="D62" s="183"/>
      <c r="E62" s="183"/>
      <c r="F62" s="183"/>
      <c r="G62" s="183"/>
      <c r="H62" s="183"/>
      <c r="I62" s="183"/>
      <c r="J62" s="183"/>
      <c r="K62" s="183"/>
      <c r="L62" s="183"/>
      <c r="M62" s="183"/>
      <c r="N62" s="184"/>
      <c r="O62" s="15">
        <v>1</v>
      </c>
      <c r="P62" s="16"/>
      <c r="Q62" s="48">
        <f>SUM(Q54:Q61)</f>
        <v>4</v>
      </c>
      <c r="R62" s="49" t="s">
        <v>0</v>
      </c>
      <c r="S62" s="46"/>
      <c r="T62" s="16"/>
      <c r="U62" s="16"/>
      <c r="V62" s="16"/>
      <c r="W62" s="16"/>
      <c r="X62" s="16"/>
      <c r="Y62" s="16"/>
      <c r="Z62" s="16"/>
      <c r="AA62" s="16"/>
      <c r="AB62" s="16"/>
      <c r="AC62" s="16"/>
      <c r="AD62" s="16"/>
      <c r="AE62" s="16"/>
      <c r="AF62" s="16"/>
      <c r="AG62" s="16"/>
      <c r="AH62" s="16"/>
      <c r="AI62" s="16"/>
      <c r="AJ62" s="16"/>
      <c r="AK62" s="41" t="s">
        <v>132</v>
      </c>
      <c r="AL62" s="42"/>
      <c r="AM62" s="43">
        <v>5</v>
      </c>
      <c r="AN62" s="16"/>
      <c r="AO62" s="16"/>
      <c r="AP62" s="16"/>
      <c r="AQ62" s="16"/>
      <c r="AR62" s="39"/>
      <c r="AS62" s="16"/>
      <c r="AT62" s="16"/>
      <c r="AU62" s="16"/>
      <c r="AV62" s="34" t="s">
        <v>36</v>
      </c>
      <c r="AW62" s="16"/>
      <c r="AY62" s="147">
        <f t="shared" si="22"/>
        <v>4</v>
      </c>
      <c r="AZ62" s="148">
        <f t="shared" si="23"/>
        <v>2</v>
      </c>
      <c r="BA62" s="149"/>
      <c r="BB62" s="147">
        <f t="shared" si="24"/>
        <v>4</v>
      </c>
      <c r="BC62" s="148">
        <f t="shared" si="25"/>
        <v>50</v>
      </c>
      <c r="BD62" s="149"/>
      <c r="BE62" s="147">
        <f t="shared" si="26"/>
        <v>4</v>
      </c>
      <c r="BF62" s="148">
        <f t="shared" si="27"/>
        <v>41.25</v>
      </c>
      <c r="BG62" s="149"/>
      <c r="BH62" s="147">
        <f t="shared" si="28"/>
        <v>4</v>
      </c>
      <c r="BI62" s="148">
        <f t="shared" si="29"/>
        <v>17.749999999999982</v>
      </c>
      <c r="BJ62" s="147">
        <f t="shared" si="30"/>
        <v>4</v>
      </c>
      <c r="BK62" s="148">
        <f t="shared" si="31"/>
        <v>33.999999999999964</v>
      </c>
      <c r="BL62" s="147">
        <f t="shared" si="20"/>
        <v>4</v>
      </c>
      <c r="BM62" s="148">
        <f t="shared" si="32"/>
        <v>17.999999999999982</v>
      </c>
      <c r="BN62" s="147">
        <f t="shared" si="21"/>
        <v>4</v>
      </c>
      <c r="BO62" s="148">
        <f t="shared" si="33"/>
        <v>33.749999999999964</v>
      </c>
      <c r="BP62" s="149"/>
      <c r="BQ62" s="141"/>
      <c r="BR62" s="141"/>
      <c r="BS62" s="141"/>
      <c r="BT62" s="141"/>
      <c r="BU62" s="141"/>
      <c r="BV62" s="141"/>
      <c r="BW62" s="141"/>
    </row>
    <row r="63" spans="1:75" ht="15" customHeight="1" thickBot="1" x14ac:dyDescent="0.25">
      <c r="A63" s="16"/>
      <c r="B63" s="182" t="s">
        <v>27</v>
      </c>
      <c r="C63" s="183"/>
      <c r="D63" s="183"/>
      <c r="E63" s="183"/>
      <c r="F63" s="183"/>
      <c r="G63" s="183"/>
      <c r="H63" s="183"/>
      <c r="I63" s="183"/>
      <c r="J63" s="183"/>
      <c r="K63" s="183"/>
      <c r="L63" s="183"/>
      <c r="M63" s="183"/>
      <c r="N63" s="184"/>
      <c r="O63" s="15">
        <v>1</v>
      </c>
      <c r="P63" s="16"/>
      <c r="Q63" s="24" t="s">
        <v>56</v>
      </c>
      <c r="R63" s="25" t="s">
        <v>38</v>
      </c>
      <c r="S63" s="26"/>
      <c r="T63" s="16"/>
      <c r="U63" s="16"/>
      <c r="V63" s="16"/>
      <c r="W63" s="16"/>
      <c r="X63" s="16"/>
      <c r="Y63" s="16"/>
      <c r="Z63" s="16"/>
      <c r="AA63" s="16"/>
      <c r="AB63" s="16"/>
      <c r="AC63" s="16"/>
      <c r="AD63" s="16"/>
      <c r="AE63" s="16"/>
      <c r="AF63" s="16"/>
      <c r="AG63" s="16"/>
      <c r="AH63" s="214" t="s">
        <v>125</v>
      </c>
      <c r="AI63" s="215"/>
      <c r="AJ63" s="16"/>
      <c r="AK63" s="50"/>
      <c r="AL63" s="20"/>
      <c r="AM63" s="51"/>
      <c r="AN63" s="16"/>
      <c r="AO63" s="199" t="s">
        <v>138</v>
      </c>
      <c r="AP63" s="199"/>
      <c r="AQ63" s="199"/>
      <c r="AR63" s="33">
        <f>PRODUCT(AR60,25)</f>
        <v>200</v>
      </c>
      <c r="AS63" s="16"/>
      <c r="AT63" s="16"/>
      <c r="AU63" s="16"/>
      <c r="AV63" s="34" t="s">
        <v>19</v>
      </c>
      <c r="AW63" s="16"/>
      <c r="AY63" s="147">
        <f t="shared" si="22"/>
        <v>4.5</v>
      </c>
      <c r="AZ63" s="148">
        <f t="shared" si="23"/>
        <v>1.7777777777777777</v>
      </c>
      <c r="BA63" s="149"/>
      <c r="BB63" s="147">
        <f t="shared" si="24"/>
        <v>4.5</v>
      </c>
      <c r="BC63" s="148">
        <f t="shared" si="25"/>
        <v>44.444444444444443</v>
      </c>
      <c r="BD63" s="149"/>
      <c r="BE63" s="147">
        <f t="shared" si="26"/>
        <v>4.5</v>
      </c>
      <c r="BF63" s="148">
        <f t="shared" si="27"/>
        <v>36.666666666666664</v>
      </c>
      <c r="BG63" s="149"/>
      <c r="BH63" s="147">
        <f t="shared" si="28"/>
        <v>4.5</v>
      </c>
      <c r="BI63" s="148">
        <f t="shared" si="29"/>
        <v>15.777777777777763</v>
      </c>
      <c r="BJ63" s="147">
        <f t="shared" si="30"/>
        <v>4.5</v>
      </c>
      <c r="BK63" s="148">
        <f t="shared" si="31"/>
        <v>30.222222222222189</v>
      </c>
      <c r="BL63" s="147">
        <f t="shared" si="20"/>
        <v>4.5</v>
      </c>
      <c r="BM63" s="148">
        <f t="shared" si="32"/>
        <v>15.999999999999984</v>
      </c>
      <c r="BN63" s="147">
        <f t="shared" si="21"/>
        <v>4.5</v>
      </c>
      <c r="BO63" s="148">
        <f t="shared" si="33"/>
        <v>29.999999999999968</v>
      </c>
      <c r="BP63" s="149"/>
      <c r="BQ63" s="141"/>
      <c r="BR63" s="141"/>
      <c r="BS63" s="141"/>
      <c r="BT63" s="141"/>
      <c r="BU63" s="141"/>
      <c r="BV63" s="141"/>
      <c r="BW63" s="141"/>
    </row>
    <row r="64" spans="1:75" ht="15" customHeight="1" thickBot="1" x14ac:dyDescent="0.25">
      <c r="A64" s="16"/>
      <c r="B64" s="182"/>
      <c r="C64" s="183"/>
      <c r="D64" s="183"/>
      <c r="E64" s="183"/>
      <c r="F64" s="183"/>
      <c r="G64" s="183"/>
      <c r="H64" s="183"/>
      <c r="I64" s="183"/>
      <c r="J64" s="183"/>
      <c r="K64" s="183"/>
      <c r="L64" s="183"/>
      <c r="M64" s="183"/>
      <c r="N64" s="184"/>
      <c r="O64" s="15"/>
      <c r="P64" s="16"/>
      <c r="Q64" s="14">
        <v>0</v>
      </c>
      <c r="R64" s="27" t="s">
        <v>57</v>
      </c>
      <c r="S64" s="28" t="s">
        <v>58</v>
      </c>
      <c r="T64" s="16"/>
      <c r="U64" s="16"/>
      <c r="V64" s="16"/>
      <c r="W64" s="16"/>
      <c r="X64" s="16"/>
      <c r="Y64" s="16"/>
      <c r="Z64" s="16"/>
      <c r="AA64" s="16"/>
      <c r="AB64" s="16"/>
      <c r="AC64" s="16"/>
      <c r="AD64" s="16"/>
      <c r="AE64" s="16"/>
      <c r="AF64" s="16"/>
      <c r="AG64" s="16"/>
      <c r="AH64" s="16"/>
      <c r="AI64" s="16"/>
      <c r="AJ64" s="16"/>
      <c r="AK64" s="52" t="b">
        <f>IF(AM56&lt;-1,"vero","falso")=IF(AM56&gt;3,"vero","falso")</f>
        <v>0</v>
      </c>
      <c r="AL64" s="53">
        <f>IF(AK64=FALSE,0,1)</f>
        <v>0</v>
      </c>
      <c r="AM64" s="54">
        <v>1</v>
      </c>
      <c r="AN64" s="16"/>
      <c r="AO64" s="16"/>
      <c r="AP64" s="16"/>
      <c r="AQ64" s="16"/>
      <c r="AR64" s="16"/>
      <c r="AS64" s="16"/>
      <c r="AT64" s="16"/>
      <c r="AU64" s="16"/>
      <c r="AV64" s="34" t="s">
        <v>20</v>
      </c>
      <c r="AW64" s="16"/>
      <c r="AY64" s="147">
        <f t="shared" si="22"/>
        <v>5</v>
      </c>
      <c r="AZ64" s="148">
        <f t="shared" si="23"/>
        <v>1.6</v>
      </c>
      <c r="BA64" s="149"/>
      <c r="BB64" s="147">
        <f t="shared" si="24"/>
        <v>5</v>
      </c>
      <c r="BC64" s="148">
        <f t="shared" si="25"/>
        <v>40</v>
      </c>
      <c r="BD64" s="149"/>
      <c r="BE64" s="147">
        <f t="shared" si="26"/>
        <v>5</v>
      </c>
      <c r="BF64" s="148">
        <f t="shared" si="27"/>
        <v>33</v>
      </c>
      <c r="BG64" s="149"/>
      <c r="BH64" s="147">
        <f t="shared" si="28"/>
        <v>5</v>
      </c>
      <c r="BI64" s="148">
        <f t="shared" si="29"/>
        <v>14.199999999999985</v>
      </c>
      <c r="BJ64" s="147">
        <f t="shared" si="30"/>
        <v>5</v>
      </c>
      <c r="BK64" s="148">
        <f t="shared" si="31"/>
        <v>27.199999999999971</v>
      </c>
      <c r="BL64" s="147">
        <f t="shared" si="20"/>
        <v>5</v>
      </c>
      <c r="BM64" s="148">
        <f t="shared" si="32"/>
        <v>14.399999999999986</v>
      </c>
      <c r="BN64" s="147">
        <f t="shared" si="21"/>
        <v>5</v>
      </c>
      <c r="BO64" s="148">
        <f t="shared" si="33"/>
        <v>26.999999999999972</v>
      </c>
      <c r="BP64" s="149"/>
      <c r="BQ64" s="141"/>
      <c r="BR64" s="141"/>
      <c r="BS64" s="141"/>
      <c r="BT64" s="141"/>
      <c r="BU64" s="141"/>
      <c r="BV64" s="141"/>
      <c r="BW64" s="141"/>
    </row>
    <row r="65" spans="1:75" ht="15" customHeight="1" thickBot="1" x14ac:dyDescent="0.25">
      <c r="A65" s="16"/>
      <c r="B65" s="182"/>
      <c r="C65" s="183"/>
      <c r="D65" s="183"/>
      <c r="E65" s="183"/>
      <c r="F65" s="183"/>
      <c r="G65" s="183"/>
      <c r="H65" s="183"/>
      <c r="I65" s="183"/>
      <c r="J65" s="183"/>
      <c r="K65" s="183"/>
      <c r="L65" s="183"/>
      <c r="M65" s="183"/>
      <c r="N65" s="184"/>
      <c r="O65" s="15"/>
      <c r="P65" s="16"/>
      <c r="Q65" s="14">
        <v>0</v>
      </c>
      <c r="R65" s="27" t="s">
        <v>59</v>
      </c>
      <c r="S65" s="28" t="s">
        <v>60</v>
      </c>
      <c r="T65" s="16"/>
      <c r="U65" s="16"/>
      <c r="V65" s="16"/>
      <c r="W65" s="16"/>
      <c r="X65" s="16"/>
      <c r="Y65" s="16"/>
      <c r="Z65" s="16"/>
      <c r="AA65" s="16"/>
      <c r="AB65" s="16"/>
      <c r="AC65" s="16"/>
      <c r="AD65" s="16"/>
      <c r="AE65" s="16"/>
      <c r="AF65" s="16"/>
      <c r="AG65" s="16"/>
      <c r="AH65" s="16"/>
      <c r="AI65" s="16"/>
      <c r="AJ65" s="16"/>
      <c r="AK65" s="52" t="b">
        <f>IF(AM56&gt;3,"vero","falso")=IF(AM56&lt;=8,"vero","falso")</f>
        <v>0</v>
      </c>
      <c r="AL65" s="53">
        <f>IF(AK65=FALSE,0,AM65)</f>
        <v>0</v>
      </c>
      <c r="AM65" s="54">
        <v>2</v>
      </c>
      <c r="AN65" s="16"/>
      <c r="AO65" s="16"/>
      <c r="AP65" s="16"/>
      <c r="AQ65" s="16"/>
      <c r="AR65" s="16"/>
      <c r="AS65" s="16"/>
      <c r="AT65" s="16"/>
      <c r="AU65" s="16"/>
      <c r="AV65" s="34" t="s">
        <v>35</v>
      </c>
      <c r="AW65" s="16"/>
      <c r="AY65" s="147">
        <f t="shared" si="22"/>
        <v>5.5</v>
      </c>
      <c r="AZ65" s="148">
        <f t="shared" si="23"/>
        <v>1.4545454545454546</v>
      </c>
      <c r="BA65" s="149"/>
      <c r="BB65" s="147">
        <f t="shared" si="24"/>
        <v>5.5</v>
      </c>
      <c r="BC65" s="148">
        <f t="shared" si="25"/>
        <v>36.363636363636367</v>
      </c>
      <c r="BD65" s="149"/>
      <c r="BE65" s="147">
        <f t="shared" si="26"/>
        <v>5.5</v>
      </c>
      <c r="BF65" s="148">
        <f t="shared" si="27"/>
        <v>30</v>
      </c>
      <c r="BG65" s="149"/>
      <c r="BH65" s="147">
        <f t="shared" si="28"/>
        <v>5.5</v>
      </c>
      <c r="BI65" s="148">
        <f t="shared" si="29"/>
        <v>12.909090909090896</v>
      </c>
      <c r="BJ65" s="147">
        <f t="shared" si="30"/>
        <v>5.5</v>
      </c>
      <c r="BK65" s="148">
        <f t="shared" si="31"/>
        <v>24.727272727272702</v>
      </c>
      <c r="BL65" s="147">
        <f t="shared" si="20"/>
        <v>5.5</v>
      </c>
      <c r="BM65" s="148">
        <f t="shared" si="32"/>
        <v>13.090909090909078</v>
      </c>
      <c r="BN65" s="147">
        <f t="shared" si="21"/>
        <v>5.5</v>
      </c>
      <c r="BO65" s="148">
        <f t="shared" si="33"/>
        <v>24.545454545454518</v>
      </c>
      <c r="BP65" s="149"/>
      <c r="BQ65" s="141"/>
      <c r="BR65" s="141"/>
      <c r="BS65" s="141"/>
      <c r="BT65" s="141"/>
      <c r="BU65" s="141"/>
      <c r="BV65" s="141"/>
      <c r="BW65" s="141"/>
    </row>
    <row r="66" spans="1:75" ht="15" customHeight="1" thickBot="1" x14ac:dyDescent="0.25">
      <c r="A66" s="16"/>
      <c r="B66" s="182"/>
      <c r="C66" s="183"/>
      <c r="D66" s="183"/>
      <c r="E66" s="183"/>
      <c r="F66" s="183"/>
      <c r="G66" s="183"/>
      <c r="H66" s="183"/>
      <c r="I66" s="183"/>
      <c r="J66" s="183"/>
      <c r="K66" s="183"/>
      <c r="L66" s="183"/>
      <c r="M66" s="183"/>
      <c r="N66" s="184"/>
      <c r="O66" s="15"/>
      <c r="P66" s="16"/>
      <c r="Q66" s="14">
        <v>1</v>
      </c>
      <c r="R66" s="27" t="s">
        <v>61</v>
      </c>
      <c r="S66" s="28" t="s">
        <v>62</v>
      </c>
      <c r="T66" s="16"/>
      <c r="U66" s="16"/>
      <c r="V66" s="16"/>
      <c r="W66" s="16"/>
      <c r="X66" s="16"/>
      <c r="Y66" s="16"/>
      <c r="Z66" s="16"/>
      <c r="AA66" s="16"/>
      <c r="AB66" s="16"/>
      <c r="AC66" s="16"/>
      <c r="AD66" s="16"/>
      <c r="AE66" s="16"/>
      <c r="AF66" s="16"/>
      <c r="AG66" s="16"/>
      <c r="AH66" s="16"/>
      <c r="AI66" s="16"/>
      <c r="AJ66" s="16"/>
      <c r="AK66" s="52" t="b">
        <f>IF(AM56&gt;8,"vero","falso")=IF(AM56&lt;=13,"vero","falso")</f>
        <v>0</v>
      </c>
      <c r="AL66" s="53">
        <f>IF(AK66=FALSE,0,AM66)</f>
        <v>0</v>
      </c>
      <c r="AM66" s="54">
        <v>3</v>
      </c>
      <c r="AN66" s="16"/>
      <c r="AO66" s="16"/>
      <c r="AP66" s="16"/>
      <c r="AQ66" s="16"/>
      <c r="AR66" s="16"/>
      <c r="AS66" s="16"/>
      <c r="AT66" s="16"/>
      <c r="AU66" s="16"/>
      <c r="AV66" s="34" t="s">
        <v>21</v>
      </c>
      <c r="AW66" s="16"/>
      <c r="AY66" s="147">
        <f t="shared" si="22"/>
        <v>6</v>
      </c>
      <c r="AZ66" s="148">
        <f t="shared" si="23"/>
        <v>1.3333333333333333</v>
      </c>
      <c r="BA66" s="149"/>
      <c r="BB66" s="147">
        <f t="shared" si="24"/>
        <v>6</v>
      </c>
      <c r="BC66" s="148">
        <f t="shared" si="25"/>
        <v>33.333333333333336</v>
      </c>
      <c r="BD66" s="149"/>
      <c r="BE66" s="147">
        <f t="shared" si="26"/>
        <v>6</v>
      </c>
      <c r="BF66" s="148">
        <f t="shared" si="27"/>
        <v>27.5</v>
      </c>
      <c r="BG66" s="149"/>
      <c r="BH66" s="147">
        <f t="shared" si="28"/>
        <v>6</v>
      </c>
      <c r="BI66" s="148">
        <f t="shared" si="29"/>
        <v>11.833333333333321</v>
      </c>
      <c r="BJ66" s="147">
        <f t="shared" si="30"/>
        <v>6</v>
      </c>
      <c r="BK66" s="148">
        <f t="shared" si="31"/>
        <v>22.666666666666643</v>
      </c>
      <c r="BL66" s="147">
        <f t="shared" si="20"/>
        <v>6</v>
      </c>
      <c r="BM66" s="148">
        <f t="shared" si="32"/>
        <v>11.999999999999988</v>
      </c>
      <c r="BN66" s="147">
        <f t="shared" si="21"/>
        <v>6</v>
      </c>
      <c r="BO66" s="148">
        <f t="shared" si="33"/>
        <v>22.499999999999975</v>
      </c>
      <c r="BP66" s="149"/>
      <c r="BQ66" s="141"/>
      <c r="BR66" s="141"/>
      <c r="BS66" s="141"/>
      <c r="BT66" s="141"/>
      <c r="BU66" s="141"/>
      <c r="BV66" s="141"/>
      <c r="BW66" s="141"/>
    </row>
    <row r="67" spans="1:75" ht="15" customHeight="1" thickBot="1" x14ac:dyDescent="0.25">
      <c r="A67" s="16"/>
      <c r="B67" s="182"/>
      <c r="C67" s="183"/>
      <c r="D67" s="183"/>
      <c r="E67" s="183"/>
      <c r="F67" s="183"/>
      <c r="G67" s="183"/>
      <c r="H67" s="183"/>
      <c r="I67" s="183"/>
      <c r="J67" s="183"/>
      <c r="K67" s="183"/>
      <c r="L67" s="183"/>
      <c r="M67" s="183"/>
      <c r="N67" s="184"/>
      <c r="O67" s="15"/>
      <c r="P67" s="16"/>
      <c r="Q67" s="14">
        <v>0</v>
      </c>
      <c r="R67" s="27" t="s">
        <v>63</v>
      </c>
      <c r="S67" s="46" t="s">
        <v>55</v>
      </c>
      <c r="T67" s="16"/>
      <c r="U67" s="16"/>
      <c r="V67" s="16"/>
      <c r="W67" s="16"/>
      <c r="X67" s="16"/>
      <c r="Y67" s="16"/>
      <c r="Z67" s="16"/>
      <c r="AA67" s="16"/>
      <c r="AB67" s="16"/>
      <c r="AC67" s="16"/>
      <c r="AD67" s="16"/>
      <c r="AE67" s="16"/>
      <c r="AF67" s="16"/>
      <c r="AG67" s="16"/>
      <c r="AH67" s="16"/>
      <c r="AI67" s="16"/>
      <c r="AJ67" s="16"/>
      <c r="AK67" s="52" t="b">
        <f>IF(AM56&gt;13,"vero","falso")=IF(AM56&lt;=20,"vero","falso")</f>
        <v>0</v>
      </c>
      <c r="AL67" s="53">
        <f>IF(AK67=FALSE,0,AM67)</f>
        <v>0</v>
      </c>
      <c r="AM67" s="54">
        <v>4</v>
      </c>
      <c r="AN67" s="16"/>
      <c r="AO67" s="16"/>
      <c r="AP67" s="16"/>
      <c r="AQ67" s="16"/>
      <c r="AR67" s="16"/>
      <c r="AS67" s="16"/>
      <c r="AT67" s="16"/>
      <c r="AU67" s="16"/>
      <c r="AV67" s="34" t="s">
        <v>22</v>
      </c>
      <c r="AW67" s="16"/>
      <c r="AY67" s="147">
        <f t="shared" si="22"/>
        <v>6.5</v>
      </c>
      <c r="AZ67" s="148">
        <f t="shared" si="23"/>
        <v>1.2307692307692308</v>
      </c>
      <c r="BA67" s="149"/>
      <c r="BB67" s="147">
        <f t="shared" si="24"/>
        <v>6.5</v>
      </c>
      <c r="BC67" s="148">
        <f t="shared" si="25"/>
        <v>30.76923076923077</v>
      </c>
      <c r="BD67" s="149"/>
      <c r="BE67" s="147">
        <f t="shared" si="26"/>
        <v>6.5</v>
      </c>
      <c r="BF67" s="148">
        <f t="shared" si="27"/>
        <v>25.384615384615383</v>
      </c>
      <c r="BG67" s="149"/>
      <c r="BH67" s="147">
        <f t="shared" si="28"/>
        <v>6.5</v>
      </c>
      <c r="BI67" s="148">
        <f t="shared" si="29"/>
        <v>10.923076923076913</v>
      </c>
      <c r="BJ67" s="147">
        <f t="shared" si="30"/>
        <v>6.5</v>
      </c>
      <c r="BK67" s="148">
        <f t="shared" si="31"/>
        <v>20.923076923076902</v>
      </c>
      <c r="BL67" s="147">
        <f t="shared" si="20"/>
        <v>6.5</v>
      </c>
      <c r="BM67" s="148">
        <f t="shared" si="32"/>
        <v>11.076923076923066</v>
      </c>
      <c r="BN67" s="147">
        <f t="shared" si="21"/>
        <v>6.5</v>
      </c>
      <c r="BO67" s="148">
        <f t="shared" si="33"/>
        <v>20.769230769230749</v>
      </c>
      <c r="BP67" s="149"/>
      <c r="BQ67" s="141"/>
      <c r="BR67" s="141"/>
      <c r="BS67" s="141"/>
      <c r="BT67" s="141"/>
      <c r="BU67" s="141"/>
      <c r="BV67" s="141"/>
      <c r="BW67" s="141"/>
    </row>
    <row r="68" spans="1:75" ht="15" customHeight="1" thickBot="1" x14ac:dyDescent="0.25">
      <c r="A68" s="16"/>
      <c r="B68" s="182"/>
      <c r="C68" s="183"/>
      <c r="D68" s="183"/>
      <c r="E68" s="183"/>
      <c r="F68" s="183"/>
      <c r="G68" s="183"/>
      <c r="H68" s="183"/>
      <c r="I68" s="183"/>
      <c r="J68" s="183"/>
      <c r="K68" s="183"/>
      <c r="L68" s="183"/>
      <c r="M68" s="183"/>
      <c r="N68" s="184"/>
      <c r="O68" s="15"/>
      <c r="P68" s="16"/>
      <c r="Q68" s="55">
        <f>SUM(Q64:Q67)</f>
        <v>1</v>
      </c>
      <c r="R68" s="56" t="s">
        <v>4</v>
      </c>
      <c r="S68" s="57"/>
      <c r="T68" s="16"/>
      <c r="U68" s="16"/>
      <c r="V68" s="16"/>
      <c r="W68" s="16"/>
      <c r="X68" s="16"/>
      <c r="Y68" s="16"/>
      <c r="Z68" s="16"/>
      <c r="AA68" s="16"/>
      <c r="AB68" s="16"/>
      <c r="AC68" s="16"/>
      <c r="AD68" s="16"/>
      <c r="AE68" s="16"/>
      <c r="AF68" s="16"/>
      <c r="AG68" s="16"/>
      <c r="AH68" s="16"/>
      <c r="AI68" s="16"/>
      <c r="AJ68" s="16"/>
      <c r="AK68" s="58" t="b">
        <f>IF(AM56&gt;100000000000000000,"vero","falso")=IF(AM56&lt;=20,"vero","falso")</f>
        <v>1</v>
      </c>
      <c r="AL68" s="59">
        <f>IF(AK68=FALSE,0,AM68)</f>
        <v>5</v>
      </c>
      <c r="AM68" s="60">
        <v>5</v>
      </c>
      <c r="AN68" s="16"/>
      <c r="AO68" s="16"/>
      <c r="AP68" s="16"/>
      <c r="AQ68" s="16"/>
      <c r="AR68" s="16"/>
      <c r="AS68" s="16"/>
      <c r="AT68" s="16"/>
      <c r="AU68" s="16"/>
      <c r="AV68" s="34" t="s">
        <v>23</v>
      </c>
      <c r="AW68" s="16"/>
      <c r="AY68" s="147">
        <f t="shared" si="22"/>
        <v>7</v>
      </c>
      <c r="AZ68" s="148">
        <f t="shared" si="23"/>
        <v>1.1428571428571428</v>
      </c>
      <c r="BA68" s="149"/>
      <c r="BB68" s="147">
        <f t="shared" si="24"/>
        <v>7</v>
      </c>
      <c r="BC68" s="148">
        <f t="shared" si="25"/>
        <v>28.571428571428573</v>
      </c>
      <c r="BD68" s="149"/>
      <c r="BE68" s="147">
        <f t="shared" si="26"/>
        <v>7</v>
      </c>
      <c r="BF68" s="148">
        <f t="shared" si="27"/>
        <v>23.571428571428573</v>
      </c>
      <c r="BG68" s="149"/>
      <c r="BH68" s="147">
        <f t="shared" si="28"/>
        <v>7</v>
      </c>
      <c r="BI68" s="148">
        <f t="shared" si="29"/>
        <v>10.142857142857133</v>
      </c>
      <c r="BJ68" s="147">
        <f t="shared" si="30"/>
        <v>7</v>
      </c>
      <c r="BK68" s="148">
        <f t="shared" si="31"/>
        <v>19.428571428571409</v>
      </c>
      <c r="BL68" s="147">
        <f t="shared" si="20"/>
        <v>7</v>
      </c>
      <c r="BM68" s="148">
        <f t="shared" si="32"/>
        <v>10.285714285714276</v>
      </c>
      <c r="BN68" s="147">
        <f t="shared" si="21"/>
        <v>7</v>
      </c>
      <c r="BO68" s="148">
        <f t="shared" si="33"/>
        <v>19.285714285714267</v>
      </c>
      <c r="BP68" s="149"/>
      <c r="BQ68" s="141"/>
      <c r="BR68" s="141"/>
      <c r="BS68" s="141"/>
      <c r="BT68" s="141"/>
      <c r="BU68" s="141"/>
      <c r="BV68" s="141"/>
      <c r="BW68" s="141"/>
    </row>
    <row r="69" spans="1:75" ht="15" customHeight="1" thickBot="1" x14ac:dyDescent="0.25">
      <c r="A69" s="16"/>
      <c r="B69" s="182"/>
      <c r="C69" s="183"/>
      <c r="D69" s="183"/>
      <c r="E69" s="183"/>
      <c r="F69" s="183"/>
      <c r="G69" s="183"/>
      <c r="H69" s="183"/>
      <c r="I69" s="183"/>
      <c r="J69" s="183"/>
      <c r="K69" s="183"/>
      <c r="L69" s="183"/>
      <c r="M69" s="183"/>
      <c r="N69" s="184"/>
      <c r="O69" s="15"/>
      <c r="P69" s="16"/>
      <c r="Q69" s="61" t="s">
        <v>64</v>
      </c>
      <c r="R69" s="62" t="s">
        <v>38</v>
      </c>
      <c r="S69" s="63"/>
      <c r="T69" s="16"/>
      <c r="U69" s="16"/>
      <c r="V69" s="16"/>
      <c r="W69" s="16"/>
      <c r="X69" s="16"/>
      <c r="Y69" s="16"/>
      <c r="Z69" s="16"/>
      <c r="AA69" s="16"/>
      <c r="AB69" s="16"/>
      <c r="AC69" s="16"/>
      <c r="AD69" s="16"/>
      <c r="AE69" s="16"/>
      <c r="AF69" s="16"/>
      <c r="AG69" s="16"/>
      <c r="AH69" s="16"/>
      <c r="AI69" s="16"/>
      <c r="AJ69" s="16"/>
      <c r="AK69" s="64" t="s">
        <v>120</v>
      </c>
      <c r="AL69" s="65">
        <f>SUM(AL64:AL68)</f>
        <v>5</v>
      </c>
      <c r="AM69" s="19"/>
      <c r="AN69" s="16"/>
      <c r="AO69" s="16"/>
      <c r="AP69" s="16"/>
      <c r="AQ69" s="16"/>
      <c r="AR69" s="16"/>
      <c r="AS69" s="16"/>
      <c r="AT69" s="16"/>
      <c r="AU69" s="16"/>
      <c r="AV69" s="34" t="s">
        <v>24</v>
      </c>
      <c r="AW69" s="16"/>
      <c r="AY69" s="147">
        <f t="shared" si="22"/>
        <v>7.5</v>
      </c>
      <c r="AZ69" s="148">
        <f t="shared" si="23"/>
        <v>1.0666666666666667</v>
      </c>
      <c r="BA69" s="149"/>
      <c r="BB69" s="147">
        <f t="shared" si="24"/>
        <v>7.5</v>
      </c>
      <c r="BC69" s="148">
        <f t="shared" si="25"/>
        <v>26.666666666666668</v>
      </c>
      <c r="BD69" s="149"/>
      <c r="BE69" s="147">
        <f t="shared" si="26"/>
        <v>7.5</v>
      </c>
      <c r="BF69" s="148">
        <f t="shared" si="27"/>
        <v>22</v>
      </c>
      <c r="BG69" s="149"/>
      <c r="BH69" s="147">
        <f t="shared" si="28"/>
        <v>7.5</v>
      </c>
      <c r="BI69" s="148">
        <f t="shared" si="29"/>
        <v>9.4666666666666579</v>
      </c>
      <c r="BJ69" s="147">
        <f t="shared" si="30"/>
        <v>7.5</v>
      </c>
      <c r="BK69" s="148">
        <f t="shared" si="31"/>
        <v>18.133333333333315</v>
      </c>
      <c r="BL69" s="147">
        <f t="shared" si="20"/>
        <v>7.5</v>
      </c>
      <c r="BM69" s="148">
        <f t="shared" si="32"/>
        <v>9.5999999999999908</v>
      </c>
      <c r="BN69" s="147">
        <f t="shared" si="21"/>
        <v>7.5</v>
      </c>
      <c r="BO69" s="148">
        <f t="shared" si="33"/>
        <v>17.999999999999982</v>
      </c>
      <c r="BP69" s="149"/>
      <c r="BQ69" s="141"/>
      <c r="BR69" s="141"/>
      <c r="BS69" s="141"/>
      <c r="BT69" s="141"/>
      <c r="BU69" s="141"/>
      <c r="BV69" s="141"/>
      <c r="BW69" s="141"/>
    </row>
    <row r="70" spans="1:75" ht="15" customHeight="1" thickBot="1" x14ac:dyDescent="0.25">
      <c r="A70" s="16"/>
      <c r="B70" s="182"/>
      <c r="C70" s="183"/>
      <c r="D70" s="183"/>
      <c r="E70" s="183"/>
      <c r="F70" s="183"/>
      <c r="G70" s="183"/>
      <c r="H70" s="183"/>
      <c r="I70" s="183"/>
      <c r="J70" s="183"/>
      <c r="K70" s="183"/>
      <c r="L70" s="183"/>
      <c r="M70" s="183"/>
      <c r="N70" s="184"/>
      <c r="O70" s="15"/>
      <c r="P70" s="16"/>
      <c r="Q70" s="14">
        <v>2</v>
      </c>
      <c r="R70" s="27" t="s">
        <v>65</v>
      </c>
      <c r="S70" s="28" t="s">
        <v>66</v>
      </c>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34" t="s">
        <v>25</v>
      </c>
      <c r="AW70" s="16"/>
      <c r="AY70" s="147">
        <f t="shared" si="22"/>
        <v>8</v>
      </c>
      <c r="AZ70" s="148">
        <f t="shared" si="23"/>
        <v>1</v>
      </c>
      <c r="BA70" s="149"/>
      <c r="BB70" s="147">
        <f t="shared" si="24"/>
        <v>8</v>
      </c>
      <c r="BC70" s="148">
        <f t="shared" si="25"/>
        <v>25</v>
      </c>
      <c r="BD70" s="149"/>
      <c r="BE70" s="147">
        <f t="shared" si="26"/>
        <v>8</v>
      </c>
      <c r="BF70" s="148">
        <f t="shared" si="27"/>
        <v>20.625</v>
      </c>
      <c r="BG70" s="149"/>
      <c r="BH70" s="147">
        <f t="shared" si="28"/>
        <v>8</v>
      </c>
      <c r="BI70" s="148">
        <f t="shared" si="29"/>
        <v>8.8749999999999911</v>
      </c>
      <c r="BJ70" s="147">
        <f t="shared" si="30"/>
        <v>8</v>
      </c>
      <c r="BK70" s="148">
        <f t="shared" si="31"/>
        <v>16.999999999999982</v>
      </c>
      <c r="BL70" s="147">
        <f t="shared" si="20"/>
        <v>8</v>
      </c>
      <c r="BM70" s="148">
        <f t="shared" si="32"/>
        <v>8.9999999999999911</v>
      </c>
      <c r="BN70" s="147">
        <f t="shared" si="21"/>
        <v>8</v>
      </c>
      <c r="BO70" s="148">
        <f t="shared" si="33"/>
        <v>16.874999999999982</v>
      </c>
      <c r="BP70" s="149"/>
      <c r="BQ70" s="141"/>
      <c r="BR70" s="141"/>
      <c r="BS70" s="141"/>
      <c r="BT70" s="141"/>
      <c r="BU70" s="141"/>
      <c r="BV70" s="141"/>
      <c r="BW70" s="141"/>
    </row>
    <row r="71" spans="1:75" ht="15" customHeight="1" thickBot="1" x14ac:dyDescent="0.25">
      <c r="A71" s="16"/>
      <c r="B71" s="182"/>
      <c r="C71" s="183"/>
      <c r="D71" s="183"/>
      <c r="E71" s="183"/>
      <c r="F71" s="183"/>
      <c r="G71" s="183"/>
      <c r="H71" s="183"/>
      <c r="I71" s="183"/>
      <c r="J71" s="183"/>
      <c r="K71" s="183"/>
      <c r="L71" s="183"/>
      <c r="M71" s="183"/>
      <c r="N71" s="184"/>
      <c r="O71" s="15"/>
      <c r="P71" s="16"/>
      <c r="Q71" s="14">
        <v>0</v>
      </c>
      <c r="R71" s="27" t="s">
        <v>67</v>
      </c>
      <c r="S71" s="28" t="s">
        <v>68</v>
      </c>
      <c r="T71" s="16"/>
      <c r="U71" s="16"/>
      <c r="V71" s="16"/>
      <c r="W71" s="16"/>
      <c r="X71" s="16"/>
      <c r="Y71" s="16"/>
      <c r="Z71" s="16"/>
      <c r="AA71" s="16"/>
      <c r="AB71" s="16"/>
      <c r="AC71" s="16"/>
      <c r="AD71" s="16"/>
      <c r="AE71" s="16"/>
      <c r="AF71" s="16"/>
      <c r="AG71" s="16"/>
      <c r="AH71" s="16"/>
      <c r="AI71" s="16"/>
      <c r="AJ71" s="16"/>
      <c r="AK71" s="66" t="s">
        <v>134</v>
      </c>
      <c r="AL71" s="67"/>
      <c r="AM71" s="68">
        <v>1</v>
      </c>
      <c r="AN71" s="16"/>
      <c r="AO71" s="69"/>
      <c r="AP71" s="70"/>
      <c r="AQ71" s="71"/>
      <c r="AR71" s="16"/>
      <c r="AS71" s="72">
        <f>AR60</f>
        <v>8</v>
      </c>
      <c r="AT71" s="32" t="s">
        <v>139</v>
      </c>
      <c r="AU71" s="73">
        <f>SUM(AS71,AT61,-1)</f>
        <v>70.999999999999929</v>
      </c>
      <c r="AV71" s="34" t="s">
        <v>26</v>
      </c>
      <c r="AW71" s="16"/>
      <c r="AY71" s="147">
        <f t="shared" si="22"/>
        <v>8.5</v>
      </c>
      <c r="AZ71" s="148">
        <f t="shared" si="23"/>
        <v>0.94117647058823528</v>
      </c>
      <c r="BA71" s="149"/>
      <c r="BB71" s="147">
        <f t="shared" si="24"/>
        <v>8.5</v>
      </c>
      <c r="BC71" s="148">
        <f t="shared" si="25"/>
        <v>23.529411764705884</v>
      </c>
      <c r="BD71" s="149"/>
      <c r="BE71" s="147">
        <f t="shared" si="26"/>
        <v>8.5</v>
      </c>
      <c r="BF71" s="148">
        <f t="shared" si="27"/>
        <v>19.411764705882351</v>
      </c>
      <c r="BG71" s="149"/>
      <c r="BH71" s="147">
        <f t="shared" si="28"/>
        <v>8.5</v>
      </c>
      <c r="BI71" s="148">
        <f t="shared" si="29"/>
        <v>8.3529411764705799</v>
      </c>
      <c r="BJ71" s="147">
        <f t="shared" si="30"/>
        <v>8.5</v>
      </c>
      <c r="BK71" s="148">
        <f t="shared" si="31"/>
        <v>15.999999999999984</v>
      </c>
      <c r="BL71" s="147">
        <f t="shared" si="20"/>
        <v>8.5</v>
      </c>
      <c r="BM71" s="148">
        <f t="shared" si="32"/>
        <v>8.4705882352941089</v>
      </c>
      <c r="BN71" s="147">
        <f t="shared" si="21"/>
        <v>8.5</v>
      </c>
      <c r="BO71" s="148">
        <f t="shared" si="33"/>
        <v>15.882352941176453</v>
      </c>
      <c r="BP71" s="149"/>
      <c r="BQ71" s="141"/>
      <c r="BR71" s="141"/>
      <c r="BS71" s="141"/>
      <c r="BT71" s="141"/>
      <c r="BU71" s="141"/>
      <c r="BV71" s="141"/>
      <c r="BW71" s="141"/>
    </row>
    <row r="72" spans="1:75" ht="15" customHeight="1" thickBot="1" x14ac:dyDescent="0.25">
      <c r="A72" s="16"/>
      <c r="B72" s="182"/>
      <c r="C72" s="183"/>
      <c r="D72" s="183"/>
      <c r="E72" s="183"/>
      <c r="F72" s="183"/>
      <c r="G72" s="183"/>
      <c r="H72" s="183"/>
      <c r="I72" s="183"/>
      <c r="J72" s="183"/>
      <c r="K72" s="183"/>
      <c r="L72" s="183"/>
      <c r="M72" s="183"/>
      <c r="N72" s="184"/>
      <c r="O72" s="15"/>
      <c r="P72" s="16"/>
      <c r="Q72" s="14">
        <v>0</v>
      </c>
      <c r="R72" s="27" t="s">
        <v>69</v>
      </c>
      <c r="S72" s="28" t="s">
        <v>70</v>
      </c>
      <c r="T72" s="16"/>
      <c r="U72" s="16"/>
      <c r="V72" s="16"/>
      <c r="W72" s="16"/>
      <c r="X72" s="16"/>
      <c r="Y72" s="16"/>
      <c r="Z72" s="16"/>
      <c r="AA72" s="16"/>
      <c r="AB72" s="16"/>
      <c r="AC72" s="16"/>
      <c r="AD72" s="16"/>
      <c r="AE72" s="16"/>
      <c r="AF72" s="16"/>
      <c r="AG72" s="16"/>
      <c r="AH72" s="16"/>
      <c r="AI72" s="16"/>
      <c r="AJ72" s="16"/>
      <c r="AK72" s="41" t="s">
        <v>135</v>
      </c>
      <c r="AL72" s="42"/>
      <c r="AM72" s="43">
        <v>1.5</v>
      </c>
      <c r="AN72" s="16"/>
      <c r="AO72" s="16"/>
      <c r="AP72" s="16"/>
      <c r="AQ72" s="16"/>
      <c r="AR72" s="16"/>
      <c r="AS72" s="32"/>
      <c r="AT72" s="32"/>
      <c r="AU72" s="32"/>
      <c r="AV72" s="34" t="s">
        <v>27</v>
      </c>
      <c r="AW72" s="16"/>
      <c r="AY72" s="147">
        <f t="shared" ref="AY72:AY78" si="34">AY71+0.25</f>
        <v>8.75</v>
      </c>
      <c r="AZ72" s="148">
        <f t="shared" si="23"/>
        <v>0.91428571428571426</v>
      </c>
      <c r="BA72" s="149"/>
      <c r="BB72" s="147">
        <f t="shared" ref="BB72:BB77" si="35">BB71+0.25</f>
        <v>8.75</v>
      </c>
      <c r="BC72" s="148">
        <f t="shared" si="25"/>
        <v>22.857142857142858</v>
      </c>
      <c r="BD72" s="149"/>
      <c r="BE72" s="147">
        <f t="shared" ref="BE72:BE77" si="36">BE71+0.25</f>
        <v>8.75</v>
      </c>
      <c r="BF72" s="148">
        <f t="shared" si="27"/>
        <v>18.857142857142858</v>
      </c>
      <c r="BG72" s="149"/>
      <c r="BH72" s="147">
        <f t="shared" ref="BH72:BH78" si="37">BH71+0.25</f>
        <v>8.75</v>
      </c>
      <c r="BI72" s="148">
        <f t="shared" si="29"/>
        <v>8.1142857142857068</v>
      </c>
      <c r="BJ72" s="147">
        <f t="shared" ref="BJ72:BJ77" si="38">BJ71+0.25</f>
        <v>8.75</v>
      </c>
      <c r="BK72" s="148">
        <f t="shared" si="31"/>
        <v>15.542857142857127</v>
      </c>
      <c r="BL72" s="147">
        <f t="shared" ref="BL72:BL77" si="39">BL71+0.25</f>
        <v>8.75</v>
      </c>
      <c r="BM72" s="148">
        <f t="shared" si="32"/>
        <v>8.2285714285714207</v>
      </c>
      <c r="BN72" s="147">
        <f t="shared" ref="BN72:BN77" si="40">BN71+0.25</f>
        <v>8.75</v>
      </c>
      <c r="BO72" s="148">
        <f t="shared" si="33"/>
        <v>15.428571428571413</v>
      </c>
      <c r="BP72" s="149"/>
      <c r="BQ72" s="141"/>
      <c r="BR72" s="141"/>
      <c r="BS72" s="141"/>
      <c r="BT72" s="141"/>
      <c r="BU72" s="141"/>
      <c r="BV72" s="141"/>
      <c r="BW72" s="141"/>
    </row>
    <row r="73" spans="1:75" ht="15" customHeight="1" thickBot="1" x14ac:dyDescent="0.25">
      <c r="A73" s="16"/>
      <c r="B73" s="182"/>
      <c r="C73" s="183"/>
      <c r="D73" s="183"/>
      <c r="E73" s="183"/>
      <c r="F73" s="183"/>
      <c r="G73" s="183"/>
      <c r="H73" s="183"/>
      <c r="I73" s="183"/>
      <c r="J73" s="183"/>
      <c r="K73" s="183"/>
      <c r="L73" s="183"/>
      <c r="M73" s="183"/>
      <c r="N73" s="184"/>
      <c r="O73" s="15"/>
      <c r="P73" s="16"/>
      <c r="Q73" s="14">
        <v>0</v>
      </c>
      <c r="R73" s="27" t="s">
        <v>71</v>
      </c>
      <c r="S73" s="28" t="s">
        <v>72</v>
      </c>
      <c r="T73" s="16"/>
      <c r="U73" s="16"/>
      <c r="V73" s="16"/>
      <c r="W73" s="16"/>
      <c r="X73" s="16"/>
      <c r="Y73" s="16"/>
      <c r="Z73" s="16"/>
      <c r="AA73" s="16"/>
      <c r="AB73" s="16"/>
      <c r="AC73" s="16"/>
      <c r="AD73" s="16"/>
      <c r="AE73" s="16"/>
      <c r="AF73" s="16"/>
      <c r="AG73" s="16"/>
      <c r="AH73" s="16"/>
      <c r="AI73" s="16"/>
      <c r="AJ73" s="16"/>
      <c r="AK73" s="74"/>
      <c r="AL73" s="19"/>
      <c r="AM73" s="75"/>
      <c r="AN73" s="16"/>
      <c r="AO73" s="76"/>
      <c r="AP73" s="77"/>
      <c r="AQ73" s="78"/>
      <c r="AR73" s="16"/>
      <c r="AS73" s="73">
        <f>SUM(AU71,1)</f>
        <v>71.999999999999929</v>
      </c>
      <c r="AT73" s="32" t="s">
        <v>139</v>
      </c>
      <c r="AU73" s="73">
        <f>SUM(AS73,AT61,-1)</f>
        <v>134.99999999999986</v>
      </c>
      <c r="AV73" s="34" t="s">
        <v>28</v>
      </c>
      <c r="AW73" s="16"/>
      <c r="AY73" s="147">
        <f t="shared" si="34"/>
        <v>9</v>
      </c>
      <c r="AZ73" s="148">
        <f t="shared" si="23"/>
        <v>0.88888888888888884</v>
      </c>
      <c r="BA73" s="149"/>
      <c r="BB73" s="147">
        <f t="shared" si="35"/>
        <v>9</v>
      </c>
      <c r="BC73" s="148">
        <f t="shared" si="25"/>
        <v>22.222222222222221</v>
      </c>
      <c r="BD73" s="149"/>
      <c r="BE73" s="147">
        <f t="shared" si="36"/>
        <v>9</v>
      </c>
      <c r="BF73" s="148">
        <f t="shared" si="27"/>
        <v>18.333333333333332</v>
      </c>
      <c r="BG73" s="149"/>
      <c r="BH73" s="147">
        <f t="shared" si="37"/>
        <v>9</v>
      </c>
      <c r="BI73" s="148">
        <f t="shared" si="29"/>
        <v>7.8888888888888813</v>
      </c>
      <c r="BJ73" s="147">
        <f t="shared" si="38"/>
        <v>9</v>
      </c>
      <c r="BK73" s="148">
        <f t="shared" si="31"/>
        <v>15.111111111111095</v>
      </c>
      <c r="BL73" s="147">
        <f t="shared" si="39"/>
        <v>9</v>
      </c>
      <c r="BM73" s="148">
        <f t="shared" si="32"/>
        <v>7.999999999999992</v>
      </c>
      <c r="BN73" s="147">
        <f t="shared" si="40"/>
        <v>9</v>
      </c>
      <c r="BO73" s="148">
        <f t="shared" si="33"/>
        <v>14.999999999999984</v>
      </c>
      <c r="BP73" s="149"/>
      <c r="BQ73" s="141"/>
      <c r="BR73" s="141"/>
      <c r="BS73" s="141"/>
      <c r="BT73" s="141"/>
      <c r="BU73" s="141"/>
      <c r="BV73" s="141"/>
      <c r="BW73" s="141"/>
    </row>
    <row r="74" spans="1:75" ht="15" customHeight="1" thickBot="1" x14ac:dyDescent="0.25">
      <c r="A74" s="16"/>
      <c r="B74" s="182"/>
      <c r="C74" s="183"/>
      <c r="D74" s="183"/>
      <c r="E74" s="183"/>
      <c r="F74" s="183"/>
      <c r="G74" s="183"/>
      <c r="H74" s="183"/>
      <c r="I74" s="183"/>
      <c r="J74" s="183"/>
      <c r="K74" s="183"/>
      <c r="L74" s="183"/>
      <c r="M74" s="183"/>
      <c r="N74" s="184"/>
      <c r="O74" s="15"/>
      <c r="P74" s="16"/>
      <c r="Q74" s="14">
        <v>0</v>
      </c>
      <c r="R74" s="79" t="s">
        <v>73</v>
      </c>
      <c r="S74" s="80" t="s">
        <v>74</v>
      </c>
      <c r="T74" s="217" t="s">
        <v>146</v>
      </c>
      <c r="U74" s="16"/>
      <c r="V74" s="16"/>
      <c r="W74" s="16"/>
      <c r="X74" s="16"/>
      <c r="Y74" s="16"/>
      <c r="Z74" s="16"/>
      <c r="AA74" s="16"/>
      <c r="AB74" s="16"/>
      <c r="AC74" s="16"/>
      <c r="AD74" s="16"/>
      <c r="AE74" s="16"/>
      <c r="AF74" s="16"/>
      <c r="AG74" s="16"/>
      <c r="AH74" s="16"/>
      <c r="AI74" s="16"/>
      <c r="AJ74" s="16"/>
      <c r="AK74" s="52" t="b">
        <f>IF(AL69&lt;-1,"vero","falso")=IF(AL69&gt;3,"vero","falso")</f>
        <v>0</v>
      </c>
      <c r="AL74" s="53">
        <f>IF(AK74=FALSE,0,1)</f>
        <v>0</v>
      </c>
      <c r="AM74" s="54">
        <v>1</v>
      </c>
      <c r="AN74" s="16"/>
      <c r="AO74" s="16"/>
      <c r="AP74" s="16"/>
      <c r="AQ74" s="16"/>
      <c r="AR74" s="16"/>
      <c r="AS74" s="32"/>
      <c r="AT74" s="32"/>
      <c r="AU74" s="32"/>
      <c r="AV74" s="34" t="s">
        <v>29</v>
      </c>
      <c r="AW74" s="16"/>
      <c r="AY74" s="147">
        <f t="shared" si="34"/>
        <v>9.25</v>
      </c>
      <c r="AZ74" s="148">
        <f t="shared" si="23"/>
        <v>0.86486486486486491</v>
      </c>
      <c r="BA74" s="149"/>
      <c r="BB74" s="147">
        <f t="shared" si="35"/>
        <v>9.25</v>
      </c>
      <c r="BC74" s="148">
        <f t="shared" si="25"/>
        <v>21.621621621621621</v>
      </c>
      <c r="BD74" s="149"/>
      <c r="BE74" s="147">
        <f t="shared" si="36"/>
        <v>9.25</v>
      </c>
      <c r="BF74" s="148">
        <f t="shared" si="27"/>
        <v>17.837837837837839</v>
      </c>
      <c r="BG74" s="149"/>
      <c r="BH74" s="147">
        <f t="shared" si="37"/>
        <v>9.25</v>
      </c>
      <c r="BI74" s="148">
        <f t="shared" si="29"/>
        <v>7.6756756756756683</v>
      </c>
      <c r="BJ74" s="147">
        <f t="shared" si="38"/>
        <v>9.25</v>
      </c>
      <c r="BK74" s="148">
        <f t="shared" si="31"/>
        <v>14.702702702702688</v>
      </c>
      <c r="BL74" s="147">
        <f t="shared" si="39"/>
        <v>9.25</v>
      </c>
      <c r="BM74" s="148">
        <f t="shared" si="32"/>
        <v>7.7837837837837762</v>
      </c>
      <c r="BN74" s="147">
        <f t="shared" si="40"/>
        <v>9.25</v>
      </c>
      <c r="BO74" s="148">
        <f t="shared" si="33"/>
        <v>14.594594594594579</v>
      </c>
      <c r="BP74" s="149"/>
      <c r="BQ74" s="141"/>
      <c r="BR74" s="141"/>
      <c r="BS74" s="141"/>
      <c r="BT74" s="141"/>
      <c r="BU74" s="141"/>
      <c r="BV74" s="141"/>
      <c r="BW74" s="141"/>
    </row>
    <row r="75" spans="1:75" ht="15" customHeight="1" thickBot="1" x14ac:dyDescent="0.25">
      <c r="A75" s="16"/>
      <c r="B75" s="182"/>
      <c r="C75" s="183"/>
      <c r="D75" s="183"/>
      <c r="E75" s="183"/>
      <c r="F75" s="183"/>
      <c r="G75" s="183"/>
      <c r="H75" s="183"/>
      <c r="I75" s="183"/>
      <c r="J75" s="183"/>
      <c r="K75" s="183"/>
      <c r="L75" s="183"/>
      <c r="M75" s="183"/>
      <c r="N75" s="184"/>
      <c r="O75" s="15"/>
      <c r="P75" s="16"/>
      <c r="Q75" s="14">
        <v>2</v>
      </c>
      <c r="R75" s="81" t="s">
        <v>75</v>
      </c>
      <c r="S75" s="82" t="s">
        <v>76</v>
      </c>
      <c r="T75" s="218"/>
      <c r="U75" s="16"/>
      <c r="V75" s="16"/>
      <c r="W75" s="16"/>
      <c r="X75" s="16"/>
      <c r="Y75" s="16"/>
      <c r="Z75" s="16"/>
      <c r="AA75" s="16"/>
      <c r="AB75" s="16"/>
      <c r="AC75" s="16"/>
      <c r="AD75" s="16"/>
      <c r="AE75" s="16"/>
      <c r="AF75" s="16"/>
      <c r="AG75" s="16"/>
      <c r="AH75" s="16"/>
      <c r="AI75" s="16"/>
      <c r="AJ75" s="16"/>
      <c r="AK75" s="58" t="b">
        <f>IF(AL69&gt;=4,"vero","falso")=IF(AL69&lt;=5,"vero","falso")</f>
        <v>1</v>
      </c>
      <c r="AL75" s="59">
        <f>IF(AK75=FALSE,0,AM75)</f>
        <v>1.5</v>
      </c>
      <c r="AM75" s="60">
        <v>1.5</v>
      </c>
      <c r="AN75" s="16"/>
      <c r="AO75" s="83"/>
      <c r="AP75" s="84"/>
      <c r="AQ75" s="85"/>
      <c r="AR75" s="16"/>
      <c r="AS75" s="73">
        <f>SUM(AU71,AT61,1)</f>
        <v>135.99999999999986</v>
      </c>
      <c r="AT75" s="32" t="s">
        <v>139</v>
      </c>
      <c r="AU75" s="72">
        <f>SUM(AS75,AT61)</f>
        <v>199.99999999999977</v>
      </c>
      <c r="AV75" s="86" t="s">
        <v>30</v>
      </c>
      <c r="AW75" s="16"/>
      <c r="AY75" s="147">
        <f t="shared" si="34"/>
        <v>9.5</v>
      </c>
      <c r="AZ75" s="148">
        <f t="shared" si="23"/>
        <v>0.84210526315789469</v>
      </c>
      <c r="BA75" s="149"/>
      <c r="BB75" s="147">
        <f t="shared" si="35"/>
        <v>9.5</v>
      </c>
      <c r="BC75" s="148">
        <f t="shared" si="25"/>
        <v>21.05263157894737</v>
      </c>
      <c r="BD75" s="149"/>
      <c r="BE75" s="147">
        <f t="shared" si="36"/>
        <v>9.5</v>
      </c>
      <c r="BF75" s="148">
        <f t="shared" si="27"/>
        <v>17.368421052631579</v>
      </c>
      <c r="BG75" s="149"/>
      <c r="BH75" s="147">
        <f t="shared" si="37"/>
        <v>9.5</v>
      </c>
      <c r="BI75" s="148">
        <f t="shared" si="29"/>
        <v>7.4736842105263079</v>
      </c>
      <c r="BJ75" s="147">
        <f t="shared" si="38"/>
        <v>9.5</v>
      </c>
      <c r="BK75" s="148">
        <f t="shared" si="31"/>
        <v>14.315789473684196</v>
      </c>
      <c r="BL75" s="147">
        <f t="shared" si="39"/>
        <v>9.5</v>
      </c>
      <c r="BM75" s="148">
        <f t="shared" si="32"/>
        <v>7.5789473684210451</v>
      </c>
      <c r="BN75" s="147">
        <f t="shared" si="40"/>
        <v>9.5</v>
      </c>
      <c r="BO75" s="148">
        <f t="shared" si="33"/>
        <v>14.210526315789458</v>
      </c>
      <c r="BP75" s="149"/>
      <c r="BQ75" s="141"/>
      <c r="BR75" s="141"/>
      <c r="BS75" s="141"/>
      <c r="BT75" s="141"/>
      <c r="BU75" s="141"/>
      <c r="BV75" s="141"/>
      <c r="BW75" s="141"/>
    </row>
    <row r="76" spans="1:75" ht="15" customHeight="1" thickBot="1" x14ac:dyDescent="0.25">
      <c r="A76" s="16"/>
      <c r="B76" s="182"/>
      <c r="C76" s="183"/>
      <c r="D76" s="183"/>
      <c r="E76" s="183"/>
      <c r="F76" s="183"/>
      <c r="G76" s="183"/>
      <c r="H76" s="183"/>
      <c r="I76" s="183"/>
      <c r="J76" s="183"/>
      <c r="K76" s="183"/>
      <c r="L76" s="183"/>
      <c r="M76" s="183"/>
      <c r="N76" s="184"/>
      <c r="O76" s="15"/>
      <c r="P76" s="16"/>
      <c r="Q76" s="14">
        <v>2</v>
      </c>
      <c r="R76" s="81" t="s">
        <v>77</v>
      </c>
      <c r="S76" s="82" t="s">
        <v>78</v>
      </c>
      <c r="T76" s="218"/>
      <c r="U76" s="16"/>
      <c r="V76" s="16"/>
      <c r="W76" s="16"/>
      <c r="X76" s="16"/>
      <c r="Y76" s="16"/>
      <c r="Z76" s="16"/>
      <c r="AA76" s="16"/>
      <c r="AB76" s="16"/>
      <c r="AC76" s="16"/>
      <c r="AD76" s="16"/>
      <c r="AE76" s="16"/>
      <c r="AF76" s="16"/>
      <c r="AG76" s="16"/>
      <c r="AH76" s="16"/>
      <c r="AI76" s="16"/>
      <c r="AJ76" s="16"/>
      <c r="AK76" s="64" t="s">
        <v>136</v>
      </c>
      <c r="AL76" s="87">
        <f>SUM(AL74:AL75)</f>
        <v>1.5</v>
      </c>
      <c r="AM76" s="16"/>
      <c r="AN76" s="16"/>
      <c r="AO76" s="16"/>
      <c r="AP76" s="16"/>
      <c r="AQ76" s="16"/>
      <c r="AR76" s="16"/>
      <c r="AS76" s="16"/>
      <c r="AT76" s="16"/>
      <c r="AU76" s="16"/>
      <c r="AV76" s="86" t="s">
        <v>31</v>
      </c>
      <c r="AW76" s="16"/>
      <c r="AY76" s="147">
        <f t="shared" si="34"/>
        <v>9.75</v>
      </c>
      <c r="AZ76" s="148">
        <f t="shared" si="23"/>
        <v>0.82051282051282048</v>
      </c>
      <c r="BA76" s="149"/>
      <c r="BB76" s="147">
        <f t="shared" si="35"/>
        <v>9.75</v>
      </c>
      <c r="BC76" s="148">
        <f t="shared" si="25"/>
        <v>20.512820512820515</v>
      </c>
      <c r="BD76" s="149"/>
      <c r="BE76" s="147">
        <f t="shared" si="36"/>
        <v>9.75</v>
      </c>
      <c r="BF76" s="148">
        <f t="shared" si="27"/>
        <v>16.923076923076923</v>
      </c>
      <c r="BG76" s="149"/>
      <c r="BH76" s="147">
        <f t="shared" si="37"/>
        <v>9.75</v>
      </c>
      <c r="BI76" s="148">
        <f t="shared" si="29"/>
        <v>7.2820512820512748</v>
      </c>
      <c r="BJ76" s="147">
        <f t="shared" si="38"/>
        <v>9.75</v>
      </c>
      <c r="BK76" s="148">
        <f t="shared" si="31"/>
        <v>13.948717948717935</v>
      </c>
      <c r="BL76" s="147">
        <f t="shared" si="39"/>
        <v>9.75</v>
      </c>
      <c r="BM76" s="148">
        <f t="shared" si="32"/>
        <v>7.384615384615377</v>
      </c>
      <c r="BN76" s="147">
        <f t="shared" si="40"/>
        <v>9.75</v>
      </c>
      <c r="BO76" s="148">
        <f t="shared" si="33"/>
        <v>13.846153846153831</v>
      </c>
      <c r="BP76" s="149"/>
      <c r="BQ76" s="141"/>
      <c r="BR76" s="141"/>
      <c r="BS76" s="141"/>
      <c r="BT76" s="141"/>
      <c r="BU76" s="141"/>
      <c r="BV76" s="141"/>
      <c r="BW76" s="141"/>
    </row>
    <row r="77" spans="1:75" ht="15" customHeight="1" thickBot="1" x14ac:dyDescent="0.25">
      <c r="A77" s="16"/>
      <c r="B77" s="182"/>
      <c r="C77" s="183"/>
      <c r="D77" s="183"/>
      <c r="E77" s="183"/>
      <c r="F77" s="183"/>
      <c r="G77" s="183"/>
      <c r="H77" s="183"/>
      <c r="I77" s="183"/>
      <c r="J77" s="183"/>
      <c r="K77" s="183"/>
      <c r="L77" s="183"/>
      <c r="M77" s="183"/>
      <c r="N77" s="184"/>
      <c r="O77" s="15"/>
      <c r="P77" s="16"/>
      <c r="Q77" s="14">
        <v>0</v>
      </c>
      <c r="R77" s="81" t="s">
        <v>79</v>
      </c>
      <c r="S77" s="82" t="s">
        <v>80</v>
      </c>
      <c r="T77" s="218"/>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86" t="s">
        <v>34</v>
      </c>
      <c r="AW77" s="16"/>
      <c r="AY77" s="147">
        <f t="shared" si="34"/>
        <v>10</v>
      </c>
      <c r="AZ77" s="148">
        <f t="shared" si="23"/>
        <v>0.8</v>
      </c>
      <c r="BA77" s="149"/>
      <c r="BB77" s="147">
        <f t="shared" si="35"/>
        <v>10</v>
      </c>
      <c r="BC77" s="148">
        <f t="shared" si="25"/>
        <v>20</v>
      </c>
      <c r="BD77" s="149"/>
      <c r="BE77" s="147">
        <f t="shared" si="36"/>
        <v>10</v>
      </c>
      <c r="BF77" s="148">
        <f t="shared" si="27"/>
        <v>16.5</v>
      </c>
      <c r="BG77" s="149"/>
      <c r="BH77" s="147">
        <f t="shared" si="37"/>
        <v>10</v>
      </c>
      <c r="BI77" s="148">
        <f t="shared" si="29"/>
        <v>7.0999999999999925</v>
      </c>
      <c r="BJ77" s="147">
        <f t="shared" si="38"/>
        <v>10</v>
      </c>
      <c r="BK77" s="148">
        <f t="shared" si="31"/>
        <v>13.599999999999985</v>
      </c>
      <c r="BL77" s="147">
        <f t="shared" si="39"/>
        <v>10</v>
      </c>
      <c r="BM77" s="148">
        <f t="shared" si="32"/>
        <v>7.1999999999999931</v>
      </c>
      <c r="BN77" s="147">
        <f t="shared" si="40"/>
        <v>10</v>
      </c>
      <c r="BO77" s="148">
        <f t="shared" si="33"/>
        <v>13.499999999999986</v>
      </c>
      <c r="BP77" s="149"/>
      <c r="BQ77" s="141"/>
      <c r="BR77" s="141"/>
      <c r="BS77" s="141"/>
      <c r="BT77" s="141"/>
      <c r="BU77" s="141"/>
      <c r="BV77" s="141"/>
      <c r="BW77" s="141"/>
    </row>
    <row r="78" spans="1:75" ht="15" customHeight="1" thickBot="1" x14ac:dyDescent="0.25">
      <c r="A78" s="16"/>
      <c r="B78" s="182"/>
      <c r="C78" s="183"/>
      <c r="D78" s="183"/>
      <c r="E78" s="183"/>
      <c r="F78" s="183"/>
      <c r="G78" s="183"/>
      <c r="H78" s="183"/>
      <c r="I78" s="183"/>
      <c r="J78" s="183"/>
      <c r="K78" s="183"/>
      <c r="L78" s="183"/>
      <c r="M78" s="183"/>
      <c r="N78" s="184"/>
      <c r="O78" s="15"/>
      <c r="P78" s="16"/>
      <c r="Q78" s="14">
        <v>0</v>
      </c>
      <c r="R78" s="81" t="s">
        <v>81</v>
      </c>
      <c r="S78" s="82" t="s">
        <v>82</v>
      </c>
      <c r="T78" s="218"/>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86" t="s">
        <v>32</v>
      </c>
      <c r="AW78" s="16"/>
      <c r="AY78" s="150">
        <f t="shared" si="34"/>
        <v>10.25</v>
      </c>
      <c r="AZ78" s="151">
        <f>$B$2/AY78</f>
        <v>0</v>
      </c>
      <c r="BA78" s="151"/>
      <c r="BB78" s="151"/>
      <c r="BC78" s="151"/>
      <c r="BD78" s="151"/>
      <c r="BE78" s="151"/>
      <c r="BF78" s="151"/>
      <c r="BG78" s="151"/>
      <c r="BH78" s="150">
        <f t="shared" si="37"/>
        <v>10.25</v>
      </c>
      <c r="BI78" s="151">
        <f>$B$2/BH78</f>
        <v>0</v>
      </c>
      <c r="BJ78" s="151"/>
      <c r="BK78" s="151"/>
      <c r="BL78" s="151"/>
      <c r="BM78" s="151"/>
      <c r="BN78" s="151"/>
      <c r="BO78" s="151"/>
      <c r="BP78" s="151"/>
      <c r="BQ78" s="141"/>
      <c r="BR78" s="141"/>
      <c r="BS78" s="141"/>
      <c r="BT78" s="141"/>
      <c r="BU78" s="141"/>
      <c r="BV78" s="141"/>
      <c r="BW78" s="141"/>
    </row>
    <row r="79" spans="1:75" ht="15" customHeight="1" thickBot="1" x14ac:dyDescent="0.25">
      <c r="A79" s="16"/>
      <c r="B79" s="182"/>
      <c r="C79" s="183"/>
      <c r="D79" s="183"/>
      <c r="E79" s="183"/>
      <c r="F79" s="183"/>
      <c r="G79" s="183"/>
      <c r="H79" s="183"/>
      <c r="I79" s="183"/>
      <c r="J79" s="183"/>
      <c r="K79" s="183"/>
      <c r="L79" s="183"/>
      <c r="M79" s="183"/>
      <c r="N79" s="184"/>
      <c r="O79" s="15"/>
      <c r="P79" s="16"/>
      <c r="Q79" s="14">
        <v>0</v>
      </c>
      <c r="R79" s="81" t="s">
        <v>83</v>
      </c>
      <c r="S79" s="82" t="s">
        <v>84</v>
      </c>
      <c r="T79" s="218"/>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88" t="s">
        <v>33</v>
      </c>
      <c r="AW79" s="16"/>
    </row>
    <row r="80" spans="1:75" ht="15" customHeight="1" thickBot="1" x14ac:dyDescent="0.25">
      <c r="A80" s="16"/>
      <c r="B80" s="89" t="s">
        <v>0</v>
      </c>
      <c r="C80" s="90">
        <f xml:space="preserve"> Q62</f>
        <v>4</v>
      </c>
      <c r="D80" s="91" t="s">
        <v>4</v>
      </c>
      <c r="E80" s="90">
        <f xml:space="preserve"> Q68</f>
        <v>1</v>
      </c>
      <c r="F80" s="92" t="s">
        <v>1</v>
      </c>
      <c r="G80" s="90">
        <f>Q94</f>
        <v>12</v>
      </c>
      <c r="H80" s="92" t="s">
        <v>5</v>
      </c>
      <c r="I80" s="90">
        <f>Q99</f>
        <v>4</v>
      </c>
      <c r="J80" s="93" t="s">
        <v>6</v>
      </c>
      <c r="K80" s="94">
        <f>SUM(C80:I80)</f>
        <v>21</v>
      </c>
      <c r="L80" s="93" t="s">
        <v>7</v>
      </c>
      <c r="M80" s="95">
        <f>AL69</f>
        <v>5</v>
      </c>
      <c r="N80" s="29" t="s">
        <v>8</v>
      </c>
      <c r="O80" s="156">
        <f>SUM(O56:O79)</f>
        <v>22</v>
      </c>
      <c r="P80" s="16"/>
      <c r="Q80" s="14">
        <v>0</v>
      </c>
      <c r="R80" s="81" t="s">
        <v>85</v>
      </c>
      <c r="S80" s="82" t="s">
        <v>86</v>
      </c>
      <c r="T80" s="218"/>
      <c r="U80" s="16"/>
      <c r="V80" s="16"/>
      <c r="W80" s="16"/>
      <c r="X80" s="16"/>
      <c r="Y80" s="16"/>
      <c r="Z80" s="16"/>
      <c r="AA80" s="16"/>
      <c r="AB80" s="16"/>
      <c r="AC80" s="16"/>
      <c r="AD80" s="16"/>
      <c r="AE80" s="16"/>
      <c r="AF80" s="16"/>
      <c r="AG80" s="16"/>
      <c r="AH80" s="16"/>
      <c r="AO80" s="16"/>
      <c r="AP80" s="16"/>
      <c r="AQ80" s="16"/>
      <c r="AR80" s="16"/>
      <c r="AS80" s="16"/>
      <c r="AT80" s="16"/>
      <c r="AU80" s="16"/>
      <c r="AV80" s="97"/>
    </row>
    <row r="81" spans="1:48" ht="15" customHeight="1" thickBot="1" x14ac:dyDescent="0.25">
      <c r="A81" s="16"/>
      <c r="B81" s="98"/>
      <c r="C81" s="99"/>
      <c r="D81" s="98"/>
      <c r="E81" s="98"/>
      <c r="F81" s="211"/>
      <c r="G81" s="211"/>
      <c r="H81" s="211"/>
      <c r="I81" s="98"/>
      <c r="J81" s="211"/>
      <c r="K81" s="212"/>
      <c r="L81" s="213" t="s">
        <v>9</v>
      </c>
      <c r="M81" s="201"/>
      <c r="N81" s="201"/>
      <c r="O81" s="159">
        <f>AO81</f>
        <v>165</v>
      </c>
      <c r="P81" s="16"/>
      <c r="Q81" s="14">
        <v>0</v>
      </c>
      <c r="R81" s="81" t="s">
        <v>87</v>
      </c>
      <c r="S81" s="82" t="s">
        <v>88</v>
      </c>
      <c r="T81" s="218"/>
      <c r="U81" s="16"/>
      <c r="V81" s="16"/>
      <c r="W81" s="16"/>
      <c r="X81" s="16"/>
      <c r="Y81" s="16"/>
      <c r="Z81" s="16"/>
      <c r="AA81" s="16"/>
      <c r="AB81" s="16"/>
      <c r="AC81" s="16"/>
      <c r="AD81" s="16"/>
      <c r="AE81" s="16"/>
      <c r="AF81" s="16"/>
      <c r="AG81" s="16"/>
      <c r="AH81" s="16"/>
      <c r="AK81" s="101"/>
      <c r="AM81" s="102"/>
      <c r="AN81" s="103" t="e">
        <f>#REF!</f>
        <v>#REF!</v>
      </c>
      <c r="AO81" s="104">
        <f>AR56</f>
        <v>165</v>
      </c>
      <c r="AP81" s="105"/>
      <c r="AQ81" s="16"/>
      <c r="AR81" s="19"/>
      <c r="AS81" s="19"/>
      <c r="AT81" s="16"/>
      <c r="AU81" s="16"/>
    </row>
    <row r="82" spans="1:48" ht="15" customHeight="1" thickBot="1" x14ac:dyDescent="0.25">
      <c r="A82" s="16"/>
      <c r="B82" s="106"/>
      <c r="C82" s="158">
        <f>AR60</f>
        <v>8</v>
      </c>
      <c r="D82" s="107">
        <f>AU71</f>
        <v>70.999999999999929</v>
      </c>
      <c r="E82" s="16"/>
      <c r="F82" s="108">
        <f>AU73</f>
        <v>134.99999999999986</v>
      </c>
      <c r="G82" s="109"/>
      <c r="H82" s="110">
        <f>AR63</f>
        <v>200</v>
      </c>
      <c r="I82" s="111" t="s">
        <v>237</v>
      </c>
      <c r="J82" s="99"/>
      <c r="K82" s="112"/>
      <c r="L82" s="200" t="s">
        <v>10</v>
      </c>
      <c r="M82" s="201"/>
      <c r="N82" s="202"/>
      <c r="O82" s="113">
        <f>AR60</f>
        <v>8</v>
      </c>
      <c r="P82" s="16"/>
      <c r="Q82" s="14">
        <v>5</v>
      </c>
      <c r="R82" s="114" t="s">
        <v>89</v>
      </c>
      <c r="S82" s="115" t="s">
        <v>90</v>
      </c>
      <c r="T82" s="219"/>
      <c r="U82" s="16"/>
      <c r="V82" s="16"/>
      <c r="W82" s="16"/>
      <c r="X82" s="16"/>
      <c r="Y82" s="16"/>
      <c r="Z82" s="16"/>
      <c r="AA82" s="16"/>
      <c r="AB82" s="16"/>
      <c r="AC82" s="16"/>
      <c r="AD82" s="16"/>
      <c r="AE82" s="16"/>
      <c r="AF82" s="16"/>
      <c r="AG82" s="16"/>
      <c r="AH82" s="16"/>
      <c r="AK82" s="116"/>
      <c r="AL82" s="116"/>
      <c r="AM82" s="116"/>
      <c r="AN82" s="117"/>
      <c r="AO82" s="118"/>
      <c r="AP82" s="118"/>
      <c r="AQ82" s="16"/>
      <c r="AR82" s="19"/>
      <c r="AS82" s="19"/>
      <c r="AT82" s="16"/>
      <c r="AU82" s="16"/>
    </row>
    <row r="83" spans="1:48" ht="15" customHeight="1" thickBot="1" x14ac:dyDescent="0.25">
      <c r="A83" s="16"/>
      <c r="B83" s="106"/>
      <c r="C83" s="119"/>
      <c r="D83" s="120"/>
      <c r="E83" s="121"/>
      <c r="F83" s="122"/>
      <c r="G83" s="123"/>
      <c r="H83" s="124"/>
      <c r="I83" s="125"/>
      <c r="J83" s="209"/>
      <c r="K83" s="210"/>
      <c r="L83" s="200" t="s">
        <v>11</v>
      </c>
      <c r="M83" s="201"/>
      <c r="N83" s="202"/>
      <c r="O83" s="126">
        <f>AR63</f>
        <v>200</v>
      </c>
      <c r="P83" s="16"/>
      <c r="Q83" s="14">
        <v>0</v>
      </c>
      <c r="R83" s="27" t="s">
        <v>91</v>
      </c>
      <c r="S83" s="28" t="s">
        <v>92</v>
      </c>
      <c r="T83" s="16"/>
      <c r="U83" s="16"/>
      <c r="V83" s="16"/>
      <c r="W83" s="16"/>
      <c r="X83" s="16"/>
      <c r="Y83" s="16"/>
      <c r="Z83" s="16"/>
      <c r="AA83" s="16"/>
      <c r="AB83" s="16"/>
      <c r="AC83" s="16"/>
      <c r="AD83" s="16"/>
      <c r="AE83" s="16"/>
      <c r="AF83" s="16"/>
      <c r="AG83" s="16"/>
      <c r="AH83" s="16"/>
      <c r="AN83" s="127"/>
      <c r="AO83" s="216"/>
      <c r="AP83" s="216"/>
      <c r="AQ83" s="128" t="s">
        <v>141</v>
      </c>
      <c r="AR83" s="20"/>
      <c r="AS83" s="20"/>
      <c r="AT83" s="20"/>
      <c r="AU83" s="16"/>
    </row>
    <row r="84" spans="1:48" ht="15" customHeight="1" thickBot="1" x14ac:dyDescent="0.25">
      <c r="A84" s="16"/>
      <c r="B84" s="155"/>
      <c r="C84" s="207" t="s">
        <v>239</v>
      </c>
      <c r="D84" s="98"/>
      <c r="E84" s="98"/>
      <c r="F84" s="98"/>
      <c r="G84" s="98"/>
      <c r="H84" s="207" t="s">
        <v>238</v>
      </c>
      <c r="I84" s="129"/>
      <c r="J84" s="98"/>
      <c r="K84" s="130"/>
      <c r="L84" s="200" t="s">
        <v>12</v>
      </c>
      <c r="M84" s="201"/>
      <c r="N84" s="202"/>
      <c r="O84" s="131">
        <f>O81</f>
        <v>165</v>
      </c>
      <c r="P84" s="16"/>
      <c r="Q84" s="14">
        <v>1</v>
      </c>
      <c r="R84" s="27" t="s">
        <v>93</v>
      </c>
      <c r="S84" s="28" t="s">
        <v>94</v>
      </c>
      <c r="T84" s="16"/>
      <c r="U84" s="16"/>
      <c r="V84" s="16"/>
      <c r="W84" s="16"/>
      <c r="X84" s="16"/>
      <c r="Y84" s="16"/>
      <c r="Z84" s="16"/>
      <c r="AA84" s="16"/>
      <c r="AB84" s="16"/>
      <c r="AC84" s="16"/>
      <c r="AD84" s="16"/>
      <c r="AE84" s="16"/>
      <c r="AF84" s="16"/>
      <c r="AG84" s="16"/>
      <c r="AH84" s="16"/>
      <c r="AN84" s="127"/>
      <c r="AO84" s="132"/>
      <c r="AP84" s="132"/>
      <c r="AQ84" s="133"/>
      <c r="AR84" s="20"/>
      <c r="AS84" s="20"/>
      <c r="AT84" s="20"/>
      <c r="AU84" s="16"/>
    </row>
    <row r="85" spans="1:48" ht="15" customHeight="1" x14ac:dyDescent="0.2">
      <c r="A85" s="16"/>
      <c r="B85" s="17"/>
      <c r="C85" s="208"/>
      <c r="D85" s="98"/>
      <c r="E85" s="98"/>
      <c r="F85" s="98"/>
      <c r="G85" s="98"/>
      <c r="H85" s="208"/>
      <c r="I85" s="98"/>
      <c r="J85" s="19"/>
      <c r="K85" s="20"/>
      <c r="L85" s="20"/>
      <c r="M85" s="20"/>
      <c r="N85" s="21"/>
      <c r="O85" s="22"/>
      <c r="P85" s="16"/>
      <c r="Q85" s="14">
        <v>0</v>
      </c>
      <c r="R85" s="27" t="s">
        <v>95</v>
      </c>
      <c r="S85" s="28" t="s">
        <v>96</v>
      </c>
      <c r="T85" s="16"/>
      <c r="U85" s="16"/>
      <c r="V85" s="16"/>
      <c r="W85" s="16"/>
      <c r="X85" s="16"/>
      <c r="Y85" s="16"/>
      <c r="Z85" s="16"/>
      <c r="AA85" s="16"/>
      <c r="AB85" s="16"/>
      <c r="AC85" s="16"/>
      <c r="AD85" s="16"/>
      <c r="AE85" s="16"/>
      <c r="AF85" s="16"/>
      <c r="AG85" s="16"/>
      <c r="AH85" s="16"/>
      <c r="AO85" s="203"/>
      <c r="AP85" s="203"/>
      <c r="AQ85" s="128" t="s">
        <v>142</v>
      </c>
      <c r="AR85" s="128"/>
      <c r="AS85" s="128"/>
      <c r="AT85" s="16"/>
      <c r="AU85" s="16"/>
    </row>
    <row r="86" spans="1:48" ht="15" customHeight="1" x14ac:dyDescent="0.2">
      <c r="A86" s="16"/>
      <c r="B86" s="17"/>
      <c r="C86" s="208"/>
      <c r="F86" s="135"/>
      <c r="G86" s="135"/>
      <c r="H86" s="208"/>
      <c r="I86" s="98"/>
      <c r="J86" s="19"/>
      <c r="K86" s="20"/>
      <c r="L86" s="20"/>
      <c r="M86" s="20"/>
      <c r="N86" s="21"/>
      <c r="O86" s="22"/>
      <c r="P86" s="16"/>
      <c r="Q86" s="14">
        <v>0</v>
      </c>
      <c r="R86" s="27" t="s">
        <v>97</v>
      </c>
      <c r="S86" s="28" t="s">
        <v>98</v>
      </c>
      <c r="T86" s="16"/>
      <c r="U86" s="16"/>
      <c r="V86" s="16"/>
      <c r="W86" s="16"/>
      <c r="X86" s="16"/>
      <c r="Y86" s="16"/>
      <c r="Z86" s="16"/>
      <c r="AA86" s="16"/>
      <c r="AB86" s="16"/>
      <c r="AC86" s="16"/>
      <c r="AD86" s="16"/>
      <c r="AE86" s="16"/>
      <c r="AF86" s="16"/>
      <c r="AG86" s="16"/>
      <c r="AH86" s="16"/>
      <c r="AO86" s="16"/>
      <c r="AP86" s="16"/>
      <c r="AQ86" s="16"/>
      <c r="AR86" s="16"/>
      <c r="AS86" s="16"/>
      <c r="AT86" s="16"/>
      <c r="AU86" s="16"/>
    </row>
    <row r="87" spans="1:48" ht="15" customHeight="1" x14ac:dyDescent="0.2">
      <c r="A87" s="16"/>
      <c r="C87" s="134"/>
      <c r="F87" s="135"/>
      <c r="G87" s="135"/>
      <c r="H87" s="134"/>
      <c r="P87" s="16"/>
      <c r="Q87" s="14">
        <v>0</v>
      </c>
      <c r="R87" s="27" t="s">
        <v>99</v>
      </c>
      <c r="S87" s="28" t="s">
        <v>100</v>
      </c>
      <c r="AO87" s="203"/>
      <c r="AP87" s="203"/>
      <c r="AQ87" s="128" t="s">
        <v>140</v>
      </c>
      <c r="AR87" s="128"/>
      <c r="AS87" s="128"/>
      <c r="AT87" s="16"/>
      <c r="AU87" s="16"/>
    </row>
    <row r="88" spans="1:48" ht="15" customHeight="1" x14ac:dyDescent="0.2">
      <c r="A88" s="16"/>
      <c r="C88" s="134"/>
      <c r="F88" s="135"/>
      <c r="G88" s="135"/>
      <c r="H88" s="134"/>
      <c r="J88" s="19"/>
      <c r="K88" s="20"/>
      <c r="L88" s="20"/>
      <c r="P88" s="16"/>
      <c r="Q88" s="14">
        <v>0</v>
      </c>
      <c r="R88" s="27" t="s">
        <v>101</v>
      </c>
      <c r="S88" s="28" t="s">
        <v>102</v>
      </c>
      <c r="AO88" s="16"/>
      <c r="AP88" s="16"/>
      <c r="AQ88" s="16"/>
      <c r="AR88" s="16"/>
      <c r="AS88" s="16"/>
      <c r="AT88" s="16"/>
      <c r="AU88" s="16"/>
    </row>
    <row r="89" spans="1:48" ht="15" customHeight="1" x14ac:dyDescent="0.2">
      <c r="A89" s="16"/>
      <c r="C89" s="134"/>
      <c r="F89" s="135"/>
      <c r="G89" s="135"/>
      <c r="H89" s="134"/>
      <c r="P89" s="19"/>
      <c r="Q89" s="14">
        <v>0</v>
      </c>
      <c r="R89" s="27" t="s">
        <v>103</v>
      </c>
      <c r="S89" s="28" t="s">
        <v>104</v>
      </c>
    </row>
    <row r="90" spans="1:48" ht="15" customHeight="1" x14ac:dyDescent="0.2">
      <c r="C90" s="134"/>
      <c r="F90" s="135"/>
      <c r="G90" s="135"/>
      <c r="H90" s="134"/>
      <c r="J90" s="19"/>
      <c r="K90" s="20"/>
      <c r="L90" s="20"/>
      <c r="M90" s="135"/>
      <c r="N90" s="135"/>
      <c r="O90" s="135"/>
      <c r="P90" s="116"/>
      <c r="Q90" s="14">
        <v>0</v>
      </c>
      <c r="R90" s="27" t="s">
        <v>105</v>
      </c>
      <c r="S90" s="28" t="s">
        <v>106</v>
      </c>
    </row>
    <row r="91" spans="1:48" ht="15" customHeight="1" thickBot="1" x14ac:dyDescent="0.25">
      <c r="K91" s="135"/>
      <c r="L91" s="135"/>
      <c r="M91" s="135"/>
      <c r="N91" s="135"/>
      <c r="O91" s="135"/>
      <c r="P91" s="116"/>
      <c r="Q91" s="14">
        <v>0</v>
      </c>
      <c r="R91" s="27" t="s">
        <v>107</v>
      </c>
      <c r="S91" s="28" t="s">
        <v>108</v>
      </c>
    </row>
    <row r="92" spans="1:48" ht="15" customHeight="1" thickBot="1" x14ac:dyDescent="0.25">
      <c r="C92" s="168" t="s">
        <v>6</v>
      </c>
      <c r="D92" s="168"/>
      <c r="E92" s="185" t="s">
        <v>120</v>
      </c>
      <c r="F92" s="186"/>
      <c r="G92" s="187"/>
      <c r="H92" s="188"/>
      <c r="J92" s="19"/>
      <c r="K92" s="20"/>
      <c r="L92" s="139"/>
      <c r="M92" s="140"/>
      <c r="N92" s="140"/>
      <c r="O92" s="140"/>
      <c r="P92" s="116"/>
      <c r="Q92" s="14">
        <v>0</v>
      </c>
      <c r="R92" s="27" t="s">
        <v>109</v>
      </c>
      <c r="S92" s="28" t="s">
        <v>110</v>
      </c>
    </row>
    <row r="93" spans="1:48" ht="15" customHeight="1" thickBot="1" x14ac:dyDescent="0.25">
      <c r="C93" s="169" t="s">
        <v>39</v>
      </c>
      <c r="D93" s="169"/>
      <c r="E93" s="189">
        <v>1</v>
      </c>
      <c r="F93" s="190"/>
      <c r="G93" s="164"/>
      <c r="H93" s="165"/>
      <c r="K93" s="135"/>
      <c r="L93" s="140"/>
      <c r="M93" s="140"/>
      <c r="N93" s="140"/>
      <c r="O93" s="140"/>
      <c r="P93" s="116"/>
      <c r="Q93" s="14">
        <v>0</v>
      </c>
      <c r="R93" s="27" t="s">
        <v>111</v>
      </c>
      <c r="S93" s="46" t="s">
        <v>55</v>
      </c>
    </row>
    <row r="94" spans="1:48" ht="15" customHeight="1" thickBot="1" x14ac:dyDescent="0.25">
      <c r="C94" s="170" t="s">
        <v>121</v>
      </c>
      <c r="D94" s="170"/>
      <c r="E94" s="193">
        <v>2</v>
      </c>
      <c r="F94" s="194"/>
      <c r="G94" s="164"/>
      <c r="H94" s="165"/>
      <c r="K94" s="135"/>
      <c r="L94" s="140"/>
      <c r="M94" s="140"/>
      <c r="N94" s="140"/>
      <c r="O94" s="140"/>
      <c r="P94" s="116"/>
      <c r="Q94" s="48">
        <f>SUM(Q70:Q93)</f>
        <v>12</v>
      </c>
      <c r="R94" s="49" t="s">
        <v>1</v>
      </c>
      <c r="S94" s="46"/>
    </row>
    <row r="95" spans="1:48" ht="15" customHeight="1" thickBot="1" x14ac:dyDescent="0.25">
      <c r="C95" s="171" t="s">
        <v>122</v>
      </c>
      <c r="D95" s="171"/>
      <c r="E95" s="195">
        <v>3</v>
      </c>
      <c r="F95" s="196"/>
      <c r="G95" s="164"/>
      <c r="H95" s="165"/>
      <c r="K95" s="135"/>
      <c r="L95" s="140"/>
      <c r="M95" s="140"/>
      <c r="N95" s="140"/>
      <c r="O95" s="140"/>
      <c r="P95" s="116"/>
      <c r="Q95" s="24" t="s">
        <v>112</v>
      </c>
      <c r="R95" s="25" t="s">
        <v>38</v>
      </c>
      <c r="S95" s="136"/>
      <c r="AV95" s="137"/>
    </row>
    <row r="96" spans="1:48" ht="15" customHeight="1" thickBot="1" x14ac:dyDescent="0.25">
      <c r="C96" s="172" t="s">
        <v>129</v>
      </c>
      <c r="D96" s="172"/>
      <c r="E96" s="162">
        <v>4</v>
      </c>
      <c r="F96" s="163"/>
      <c r="G96" s="164"/>
      <c r="H96" s="165"/>
      <c r="K96" s="135"/>
      <c r="L96" s="140"/>
      <c r="M96" s="140"/>
      <c r="N96" s="140"/>
      <c r="O96" s="140"/>
      <c r="P96" s="116"/>
      <c r="Q96" s="14">
        <v>1</v>
      </c>
      <c r="R96" s="27" t="s">
        <v>113</v>
      </c>
      <c r="S96" s="28" t="s">
        <v>114</v>
      </c>
    </row>
    <row r="97" spans="1:49" ht="15" customHeight="1" thickBot="1" x14ac:dyDescent="0.25">
      <c r="C97" s="173" t="s">
        <v>147</v>
      </c>
      <c r="D97" s="173"/>
      <c r="E97" s="166">
        <v>5</v>
      </c>
      <c r="F97" s="167"/>
      <c r="G97" s="164"/>
      <c r="H97" s="165"/>
      <c r="K97" s="135"/>
      <c r="L97" s="140"/>
      <c r="M97" s="140"/>
      <c r="N97" s="140"/>
      <c r="O97" s="140"/>
      <c r="P97" s="116"/>
      <c r="Q97" s="14">
        <v>0</v>
      </c>
      <c r="R97" s="27" t="s">
        <v>115</v>
      </c>
      <c r="S97" s="28" t="s">
        <v>116</v>
      </c>
      <c r="AV97" s="137"/>
    </row>
    <row r="98" spans="1:49" ht="15" customHeight="1" x14ac:dyDescent="0.2">
      <c r="C98" s="191" t="s">
        <v>125</v>
      </c>
      <c r="D98" s="191"/>
      <c r="E98" s="191"/>
      <c r="F98" s="191"/>
      <c r="G98" s="192"/>
      <c r="H98" s="192"/>
      <c r="P98" s="116"/>
      <c r="Q98" s="14">
        <v>3</v>
      </c>
      <c r="R98" s="27" t="s">
        <v>117</v>
      </c>
      <c r="S98" s="46" t="s">
        <v>118</v>
      </c>
    </row>
    <row r="99" spans="1:49" ht="15" customHeight="1" thickBot="1" x14ac:dyDescent="0.25">
      <c r="C99" s="191"/>
      <c r="D99" s="191"/>
      <c r="E99" s="191"/>
      <c r="F99" s="191"/>
      <c r="G99" s="192"/>
      <c r="H99" s="192"/>
      <c r="P99" s="116"/>
      <c r="Q99" s="55">
        <f>SUM(Q96:Q98)</f>
        <v>4</v>
      </c>
      <c r="R99" s="56" t="s">
        <v>5</v>
      </c>
      <c r="S99" s="138"/>
      <c r="AV99" s="137"/>
    </row>
    <row r="100" spans="1:49" ht="15" customHeight="1" x14ac:dyDescent="0.2">
      <c r="P100" s="116"/>
    </row>
    <row r="101" spans="1:49" ht="15" customHeight="1" x14ac:dyDescent="0.2">
      <c r="A101" s="16"/>
      <c r="B101" s="17"/>
      <c r="I101" s="18"/>
      <c r="J101" s="19"/>
      <c r="K101" s="20"/>
      <c r="L101" s="20"/>
      <c r="M101" s="20"/>
      <c r="N101" s="21"/>
      <c r="O101" s="22"/>
      <c r="P101" s="16"/>
      <c r="T101" s="16"/>
      <c r="U101" s="16"/>
      <c r="V101" s="16"/>
      <c r="W101" s="16"/>
      <c r="X101" s="16"/>
      <c r="Y101" s="16"/>
      <c r="Z101" s="16"/>
      <c r="AA101" s="16"/>
      <c r="AB101" s="16"/>
      <c r="AC101" s="16"/>
      <c r="AD101" s="16"/>
      <c r="AE101" s="16"/>
      <c r="AF101" s="16"/>
      <c r="AG101" s="16"/>
      <c r="AH101" s="16"/>
      <c r="AI101" s="16"/>
      <c r="AJ101" s="16"/>
      <c r="AK101" s="16"/>
      <c r="AL101" s="16"/>
      <c r="AM101" s="16"/>
      <c r="AN101" s="16"/>
      <c r="AW101" s="16"/>
    </row>
    <row r="102" spans="1:49" ht="6.95" customHeight="1" x14ac:dyDescent="0.2">
      <c r="C102" s="17"/>
      <c r="D102" s="16"/>
      <c r="E102" s="18"/>
      <c r="F102" s="18"/>
    </row>
    <row r="103" spans="1:49" ht="3" customHeight="1" x14ac:dyDescent="0.2">
      <c r="G103" s="18"/>
      <c r="H103" s="18"/>
    </row>
    <row r="104" spans="1:49" ht="3" customHeight="1" x14ac:dyDescent="0.2"/>
    <row r="105" spans="1:49" ht="3" customHeight="1" x14ac:dyDescent="0.2"/>
    <row r="106" spans="1:49" ht="3" customHeight="1" x14ac:dyDescent="0.2"/>
    <row r="107" spans="1:49" ht="3" customHeight="1" x14ac:dyDescent="0.2"/>
    <row r="108" spans="1:49" ht="3" customHeight="1" x14ac:dyDescent="0.2"/>
    <row r="109" spans="1:49" ht="3" customHeight="1" x14ac:dyDescent="0.2"/>
    <row r="110" spans="1:49" ht="3" customHeight="1" x14ac:dyDescent="0.2"/>
    <row r="111" spans="1:49" ht="3" customHeight="1" x14ac:dyDescent="0.2"/>
    <row r="114" ht="12.75" customHeight="1" x14ac:dyDescent="0.2"/>
    <row r="115" ht="12.75" customHeight="1" x14ac:dyDescent="0.2"/>
  </sheetData>
  <sheetProtection password="B9A1" sheet="1" objects="1" scenarios="1" selectLockedCells="1"/>
  <protectedRanges>
    <protectedRange sqref="AM7 AM56" name="Intervallo1"/>
  </protectedRanges>
  <mergeCells count="124">
    <mergeCell ref="C98:H99"/>
    <mergeCell ref="C92:D92"/>
    <mergeCell ref="E92:H92"/>
    <mergeCell ref="C93:D93"/>
    <mergeCell ref="E93:H93"/>
    <mergeCell ref="C94:D94"/>
    <mergeCell ref="E94:H94"/>
    <mergeCell ref="C95:D95"/>
    <mergeCell ref="E95:H95"/>
    <mergeCell ref="C96:D96"/>
    <mergeCell ref="E96:H96"/>
    <mergeCell ref="C97:D97"/>
    <mergeCell ref="AO83:AP83"/>
    <mergeCell ref="C84:C86"/>
    <mergeCell ref="H84:H86"/>
    <mergeCell ref="L84:N84"/>
    <mergeCell ref="AO85:AP85"/>
    <mergeCell ref="AO87:AP87"/>
    <mergeCell ref="E97:H97"/>
    <mergeCell ref="B79:N79"/>
    <mergeCell ref="F81:H81"/>
    <mergeCell ref="J81:K81"/>
    <mergeCell ref="L81:N81"/>
    <mergeCell ref="L82:N82"/>
    <mergeCell ref="J83:K83"/>
    <mergeCell ref="L83:N83"/>
    <mergeCell ref="B70:N70"/>
    <mergeCell ref="B71:N71"/>
    <mergeCell ref="B72:N72"/>
    <mergeCell ref="B73:N73"/>
    <mergeCell ref="B74:N74"/>
    <mergeCell ref="T74:T82"/>
    <mergeCell ref="B75:N75"/>
    <mergeCell ref="B76:N76"/>
    <mergeCell ref="B77:N77"/>
    <mergeCell ref="B78:N78"/>
    <mergeCell ref="B64:N64"/>
    <mergeCell ref="B65:N65"/>
    <mergeCell ref="B66:N66"/>
    <mergeCell ref="B67:N67"/>
    <mergeCell ref="B68:N68"/>
    <mergeCell ref="B69:N69"/>
    <mergeCell ref="B59:N59"/>
    <mergeCell ref="B60:N60"/>
    <mergeCell ref="AO60:AQ60"/>
    <mergeCell ref="B61:N61"/>
    <mergeCell ref="B62:N62"/>
    <mergeCell ref="B63:N63"/>
    <mergeCell ref="AH63:AI63"/>
    <mergeCell ref="AO63:AQ63"/>
    <mergeCell ref="AH14:AI14"/>
    <mergeCell ref="AK7:AL7"/>
    <mergeCell ref="AO7:AQ7"/>
    <mergeCell ref="AO11:AQ11"/>
    <mergeCell ref="AO14:AQ14"/>
    <mergeCell ref="AO34:AP34"/>
    <mergeCell ref="B11:N11"/>
    <mergeCell ref="B13:N13"/>
    <mergeCell ref="B25:N25"/>
    <mergeCell ref="B26:N26"/>
    <mergeCell ref="B27:N27"/>
    <mergeCell ref="B28:N28"/>
    <mergeCell ref="B22:N22"/>
    <mergeCell ref="B14:N14"/>
    <mergeCell ref="B12:N12"/>
    <mergeCell ref="B15:N15"/>
    <mergeCell ref="O4:O5"/>
    <mergeCell ref="B6:N6"/>
    <mergeCell ref="B7:N7"/>
    <mergeCell ref="B8:N8"/>
    <mergeCell ref="B9:N9"/>
    <mergeCell ref="B10:N10"/>
    <mergeCell ref="B4:N4"/>
    <mergeCell ref="B5:N5"/>
    <mergeCell ref="B16:N16"/>
    <mergeCell ref="B17:N17"/>
    <mergeCell ref="B29:N29"/>
    <mergeCell ref="B24:N24"/>
    <mergeCell ref="F32:H32"/>
    <mergeCell ref="J32:K32"/>
    <mergeCell ref="L32:N32"/>
    <mergeCell ref="B30:N30"/>
    <mergeCell ref="B18:N18"/>
    <mergeCell ref="B19:N19"/>
    <mergeCell ref="B23:N23"/>
    <mergeCell ref="C35:C37"/>
    <mergeCell ref="H35:H37"/>
    <mergeCell ref="L33:N33"/>
    <mergeCell ref="J34:K34"/>
    <mergeCell ref="L34:N34"/>
    <mergeCell ref="AK56:AL56"/>
    <mergeCell ref="AO56:AQ56"/>
    <mergeCell ref="B57:N57"/>
    <mergeCell ref="B58:N58"/>
    <mergeCell ref="L35:N35"/>
    <mergeCell ref="B20:N20"/>
    <mergeCell ref="AO36:AP36"/>
    <mergeCell ref="AO38:AP38"/>
    <mergeCell ref="T25:T33"/>
    <mergeCell ref="B21:N21"/>
    <mergeCell ref="B53:N53"/>
    <mergeCell ref="O53:O54"/>
    <mergeCell ref="B54:N54"/>
    <mergeCell ref="B55:N55"/>
    <mergeCell ref="B56:N56"/>
    <mergeCell ref="E43:H43"/>
    <mergeCell ref="E44:H44"/>
    <mergeCell ref="C49:H50"/>
    <mergeCell ref="E45:H45"/>
    <mergeCell ref="E46:H46"/>
    <mergeCell ref="E47:H47"/>
    <mergeCell ref="E48:H48"/>
    <mergeCell ref="C43:D43"/>
    <mergeCell ref="C44:D44"/>
    <mergeCell ref="C45:D45"/>
    <mergeCell ref="C46:D46"/>
    <mergeCell ref="C47:D47"/>
    <mergeCell ref="C48:D48"/>
    <mergeCell ref="BJ51:BJ52"/>
    <mergeCell ref="BL51:BL52"/>
    <mergeCell ref="BN51:BN52"/>
    <mergeCell ref="BJ2:BJ3"/>
    <mergeCell ref="BL2:BL3"/>
    <mergeCell ref="BN2:BN3"/>
  </mergeCells>
  <phoneticPr fontId="0" type="noConversion"/>
  <conditionalFormatting sqref="AK15:AK19 AK25:AK26">
    <cfRule type="cellIs" dxfId="25" priority="303" stopIfTrue="1" operator="equal">
      <formula>TRUE</formula>
    </cfRule>
    <cfRule type="containsText" dxfId="24" priority="304" stopIfTrue="1" operator="containsText" text="VERO">
      <formula>NOT(ISERROR(SEARCH("VERO",AK15)))</formula>
    </cfRule>
    <cfRule type="containsText" dxfId="23" priority="311" stopIfTrue="1" operator="containsText" text="VERO">
      <formula>NOT(ISERROR(SEARCH("VERO",AK15)))</formula>
    </cfRule>
    <cfRule type="containsText" dxfId="1" priority="312" stopIfTrue="1" operator="containsText" text="VERO">
      <formula>NOT(ISERROR(SEARCH("VERO",AK15)))</formula>
    </cfRule>
  </conditionalFormatting>
  <conditionalFormatting sqref="AN32">
    <cfRule type="iconSet" priority="88">
      <iconSet reverse="1">
        <cfvo type="percent" val="0"/>
        <cfvo type="num" val="1" gte="0"/>
        <cfvo type="num" val="1"/>
      </iconSet>
    </cfRule>
    <cfRule type="iconSet" priority="89">
      <iconSet reverse="1">
        <cfvo type="percent" val="0"/>
        <cfvo type="num" val="1"/>
        <cfvo type="num" val="1"/>
      </iconSet>
    </cfRule>
    <cfRule type="iconSet" priority="90">
      <iconSet>
        <cfvo type="percent" val="0"/>
        <cfvo type="num" val="1" gte="0"/>
        <cfvo type="num" val="1"/>
      </iconSet>
    </cfRule>
    <cfRule type="iconSet" priority="91">
      <iconSet iconSet="4TrafficLights" reverse="1">
        <cfvo type="percent" val="0"/>
        <cfvo type="num" val="6.9444400000000001E-4"/>
        <cfvo type="num" val="0.1"/>
        <cfvo type="num" val="1"/>
      </iconSet>
    </cfRule>
  </conditionalFormatting>
  <conditionalFormatting sqref="AN32">
    <cfRule type="iconSet" priority="85">
      <iconSet iconSet="3Flags" reverse="1">
        <cfvo type="percent" val="0"/>
        <cfvo type="num" val="$AW$24"/>
        <cfvo type="num" val="$AW$26"/>
      </iconSet>
    </cfRule>
    <cfRule type="iconSet" priority="86">
      <iconSet>
        <cfvo type="percent" val="0"/>
        <cfvo type="num" val="1" gte="0"/>
        <cfvo type="num" val="1"/>
      </iconSet>
    </cfRule>
    <cfRule type="iconSet" priority="87">
      <iconSet iconSet="4TrafficLights" reverse="1">
        <cfvo type="percent" val="0"/>
        <cfvo type="num" val="6.9444400000000001E-4"/>
        <cfvo type="num" val="0.1"/>
        <cfvo type="num" val="1"/>
      </iconSet>
    </cfRule>
  </conditionalFormatting>
  <conditionalFormatting sqref="O32">
    <cfRule type="cellIs" dxfId="22" priority="82" stopIfTrue="1" operator="between">
      <formula>AS75</formula>
      <formula>AU75</formula>
    </cfRule>
    <cfRule type="cellIs" dxfId="21" priority="83" stopIfTrue="1" operator="between">
      <formula>AS73</formula>
      <formula>AU73</formula>
    </cfRule>
    <cfRule type="cellIs" dxfId="20" priority="84" stopIfTrue="1" operator="between">
      <formula>AS71</formula>
      <formula>AS71</formula>
    </cfRule>
  </conditionalFormatting>
  <conditionalFormatting sqref="O35">
    <cfRule type="cellIs" dxfId="19" priority="322" stopIfTrue="1" operator="between">
      <formula>AS26</formula>
      <formula>AU26</formula>
    </cfRule>
    <cfRule type="cellIs" dxfId="18" priority="323" stopIfTrue="1" operator="between">
      <formula>AS24</formula>
      <formula>AU24</formula>
    </cfRule>
    <cfRule type="cellIs" dxfId="17" priority="324" stopIfTrue="1" operator="between">
      <formula>AS22</formula>
      <formula>AS22</formula>
    </cfRule>
  </conditionalFormatting>
  <conditionalFormatting sqref="AK64:AK68 AK74:AK75">
    <cfRule type="cellIs" dxfId="16" priority="20" stopIfTrue="1" operator="equal">
      <formula>TRUE</formula>
    </cfRule>
    <cfRule type="containsText" dxfId="15" priority="21" stopIfTrue="1" operator="containsText" text="VERO">
      <formula>NOT(ISERROR(SEARCH("VERO",AK64)))</formula>
    </cfRule>
    <cfRule type="containsText" dxfId="14" priority="22" stopIfTrue="1" operator="containsText" text="VERO">
      <formula>NOT(ISERROR(SEARCH("VERO",AK64)))</formula>
    </cfRule>
    <cfRule type="containsText" dxfId="0" priority="23" stopIfTrue="1" operator="containsText" text="VERO">
      <formula>NOT(ISERROR(SEARCH("VERO",AK64)))</formula>
    </cfRule>
  </conditionalFormatting>
  <conditionalFormatting sqref="AN81">
    <cfRule type="iconSet" priority="16">
      <iconSet reverse="1">
        <cfvo type="percent" val="0"/>
        <cfvo type="num" val="1" gte="0"/>
        <cfvo type="num" val="1"/>
      </iconSet>
    </cfRule>
    <cfRule type="iconSet" priority="17">
      <iconSet reverse="1">
        <cfvo type="percent" val="0"/>
        <cfvo type="num" val="1"/>
        <cfvo type="num" val="1"/>
      </iconSet>
    </cfRule>
    <cfRule type="iconSet" priority="18">
      <iconSet>
        <cfvo type="percent" val="0"/>
        <cfvo type="num" val="1" gte="0"/>
        <cfvo type="num" val="1"/>
      </iconSet>
    </cfRule>
    <cfRule type="iconSet" priority="19">
      <iconSet iconSet="4TrafficLights" reverse="1">
        <cfvo type="percent" val="0"/>
        <cfvo type="num" val="6.9444400000000001E-4"/>
        <cfvo type="num" val="0.1"/>
        <cfvo type="num" val="1"/>
      </iconSet>
    </cfRule>
  </conditionalFormatting>
  <conditionalFormatting sqref="AN81">
    <cfRule type="iconSet" priority="13">
      <iconSet iconSet="3Flags" reverse="1">
        <cfvo type="percent" val="0"/>
        <cfvo type="num" val="$AW$24"/>
        <cfvo type="num" val="$AW$26"/>
      </iconSet>
    </cfRule>
    <cfRule type="iconSet" priority="14">
      <iconSet>
        <cfvo type="percent" val="0"/>
        <cfvo type="num" val="1" gte="0"/>
        <cfvo type="num" val="1"/>
      </iconSet>
    </cfRule>
    <cfRule type="iconSet" priority="15">
      <iconSet iconSet="4TrafficLights" reverse="1">
        <cfvo type="percent" val="0"/>
        <cfvo type="num" val="6.9444400000000001E-4"/>
        <cfvo type="num" val="0.1"/>
        <cfvo type="num" val="1"/>
      </iconSet>
    </cfRule>
  </conditionalFormatting>
  <conditionalFormatting sqref="AO81">
    <cfRule type="cellIs" dxfId="13" priority="10" stopIfTrue="1" operator="between">
      <formula>AS75</formula>
      <formula>AU75</formula>
    </cfRule>
    <cfRule type="cellIs" dxfId="12" priority="11" stopIfTrue="1" operator="between">
      <formula>AS73</formula>
      <formula>AU73</formula>
    </cfRule>
    <cfRule type="cellIs" dxfId="11" priority="12" stopIfTrue="1" operator="between">
      <formula>AS71</formula>
      <formula>AS71</formula>
    </cfRule>
  </conditionalFormatting>
  <conditionalFormatting sqref="AO32">
    <cfRule type="cellIs" dxfId="10" priority="7" stopIfTrue="1" operator="between">
      <formula>AS26</formula>
      <formula>AU26</formula>
    </cfRule>
    <cfRule type="cellIs" dxfId="9" priority="8" stopIfTrue="1" operator="between">
      <formula>AS24</formula>
      <formula>AU24</formula>
    </cfRule>
    <cfRule type="cellIs" dxfId="8" priority="9" stopIfTrue="1" operator="between">
      <formula>AS22</formula>
      <formula>AS22</formula>
    </cfRule>
  </conditionalFormatting>
  <conditionalFormatting sqref="O84">
    <cfRule type="cellIs" dxfId="7" priority="4" stopIfTrue="1" operator="between">
      <formula>AS75</formula>
      <formula>AU75</formula>
    </cfRule>
    <cfRule type="cellIs" dxfId="6" priority="5" stopIfTrue="1" operator="between">
      <formula>AS73</formula>
      <formula>AU73</formula>
    </cfRule>
    <cfRule type="cellIs" dxfId="5" priority="6" stopIfTrue="1" operator="between">
      <formula>AS71</formula>
      <formula>AS71</formula>
    </cfRule>
  </conditionalFormatting>
  <conditionalFormatting sqref="O81">
    <cfRule type="cellIs" dxfId="4" priority="1" stopIfTrue="1" operator="between">
      <formula>AS75</formula>
      <formula>AU75</formula>
    </cfRule>
    <cfRule type="cellIs" dxfId="3" priority="2" stopIfTrue="1" operator="between">
      <formula>AS73</formula>
      <formula>AU73</formula>
    </cfRule>
    <cfRule type="cellIs" dxfId="2" priority="3" stopIfTrue="1" operator="between">
      <formula>AS71</formula>
      <formula>AS71</formula>
    </cfRule>
  </conditionalFormatting>
  <dataValidations count="3">
    <dataValidation type="list" allowBlank="1" showInputMessage="1" showErrorMessage="1" sqref="Q64:Q66 Q96 Q54 Q60 Q58 Q15:Q17 Q47 Q5 Q11 Q9">
      <formula1>$AW$7:$AW$10</formula1>
    </dataValidation>
    <dataValidation type="list" allowBlank="1" showInputMessage="1" showErrorMessage="1" sqref="Q70:Q93 Q97:Q98 Q67 Q61 O56:O79 Q59 Q55:Q57 Q21:Q44 Q48:Q49 Q18 Q12 O7:O30 Q10 Q6:Q8">
      <formula1>$AW$7:$AW$12</formula1>
    </dataValidation>
    <dataValidation type="list" allowBlank="1" showInputMessage="1" showErrorMessage="1" sqref="B56:N79 B7:N30">
      <formula1>$AV$7:$AV$30</formula1>
    </dataValidation>
  </dataValidations>
  <printOptions horizontalCentered="1"/>
  <pageMargins left="0" right="0" top="0.78740157480314965" bottom="0.59055118110236227" header="0.39370078740157483" footer="0.19685039370078741"/>
  <pageSetup paperSize="9" scale="49" fitToHeight="3" orientation="portrait" r:id="rId1"/>
  <headerFooter scaleWithDoc="0" alignWithMargins="0">
    <oddHeader>&amp;C&amp;"Tahoma,Grassetto"&amp;8Algoritmo valutazione del Rischio specifico lavorazioni edili</oddHeader>
    <oddFooter xml:space="preserve">&amp;C&amp;"Tahoma,Grassetto"&amp;8LA PROGETTAZIONE DELLA SICUREZZA NEL CANTIERE - INAIL 2015 - R. Sabatino e A. Di Muro
</oddFooter>
  </headerFooter>
  <ignoredErrors>
    <ignoredError sqref="AI11:AI12" numberStoredAsText="1"/>
    <ignoredError sqref="AM7" unlockedFormula="1"/>
    <ignoredError sqref="AN32"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83"/>
  <sheetViews>
    <sheetView workbookViewId="0">
      <selection activeCell="F18" sqref="F18"/>
    </sheetView>
  </sheetViews>
  <sheetFormatPr defaultRowHeight="12.75" x14ac:dyDescent="0.2"/>
  <cols>
    <col min="1" max="1" width="50.7109375" customWidth="1"/>
    <col min="2" max="2" width="15.7109375" customWidth="1"/>
    <col min="7" max="7" width="59.5703125" customWidth="1"/>
  </cols>
  <sheetData>
    <row r="1" spans="1:7" ht="24.95" customHeight="1" thickBot="1" x14ac:dyDescent="0.25">
      <c r="A1" s="1" t="s">
        <v>2</v>
      </c>
      <c r="B1" s="2" t="s">
        <v>148</v>
      </c>
      <c r="C1" s="256" t="s">
        <v>149</v>
      </c>
      <c r="D1" s="257"/>
      <c r="E1" s="258"/>
      <c r="G1" s="223" t="s">
        <v>226</v>
      </c>
    </row>
    <row r="2" spans="1:7" ht="20.100000000000001" customHeight="1" thickBot="1" x14ac:dyDescent="0.25">
      <c r="A2" s="3" t="s">
        <v>150</v>
      </c>
      <c r="B2" s="229" t="s">
        <v>255</v>
      </c>
      <c r="C2" s="7" t="s">
        <v>151</v>
      </c>
      <c r="D2" s="7" t="s">
        <v>152</v>
      </c>
      <c r="E2" s="7" t="s">
        <v>153</v>
      </c>
      <c r="G2" s="224"/>
    </row>
    <row r="3" spans="1:7" ht="20.100000000000001" customHeight="1" thickBot="1" x14ac:dyDescent="0.25">
      <c r="A3" s="8" t="s">
        <v>154</v>
      </c>
      <c r="B3" s="230"/>
      <c r="C3" s="7" t="s">
        <v>155</v>
      </c>
      <c r="D3" s="7"/>
      <c r="E3" s="7"/>
      <c r="G3" s="224"/>
    </row>
    <row r="4" spans="1:7" ht="20.100000000000001" customHeight="1" thickBot="1" x14ac:dyDescent="0.25">
      <c r="A4" s="8" t="s">
        <v>156</v>
      </c>
      <c r="B4" s="230"/>
      <c r="C4" s="7"/>
      <c r="D4" s="7" t="s">
        <v>155</v>
      </c>
      <c r="E4" s="7"/>
      <c r="G4" s="224"/>
    </row>
    <row r="5" spans="1:7" ht="20.100000000000001" customHeight="1" thickBot="1" x14ac:dyDescent="0.25">
      <c r="A5" s="8" t="s">
        <v>157</v>
      </c>
      <c r="B5" s="231"/>
      <c r="C5" s="7"/>
      <c r="D5" s="7"/>
      <c r="E5" s="7" t="s">
        <v>155</v>
      </c>
      <c r="G5" s="224"/>
    </row>
    <row r="6" spans="1:7" ht="20.100000000000001" customHeight="1" thickBot="1" x14ac:dyDescent="0.25">
      <c r="A6" s="3" t="s">
        <v>158</v>
      </c>
      <c r="B6" s="229" t="s">
        <v>159</v>
      </c>
      <c r="C6" s="7" t="s">
        <v>151</v>
      </c>
      <c r="D6" s="7" t="s">
        <v>152</v>
      </c>
      <c r="E6" s="7" t="s">
        <v>153</v>
      </c>
      <c r="G6" s="224"/>
    </row>
    <row r="7" spans="1:7" ht="20.100000000000001" customHeight="1" thickBot="1" x14ac:dyDescent="0.25">
      <c r="A7" s="8" t="s">
        <v>160</v>
      </c>
      <c r="B7" s="230"/>
      <c r="C7" s="7" t="s">
        <v>155</v>
      </c>
      <c r="D7" s="7"/>
      <c r="E7" s="7"/>
      <c r="G7" s="224"/>
    </row>
    <row r="8" spans="1:7" ht="20.100000000000001" customHeight="1" thickBot="1" x14ac:dyDescent="0.25">
      <c r="A8" s="8" t="s">
        <v>161</v>
      </c>
      <c r="B8" s="230"/>
      <c r="C8" s="7"/>
      <c r="D8" s="226" t="s">
        <v>155</v>
      </c>
      <c r="E8" s="7"/>
      <c r="G8" s="224"/>
    </row>
    <row r="9" spans="1:7" ht="20.100000000000001" customHeight="1" thickBot="1" x14ac:dyDescent="0.25">
      <c r="A9" s="8" t="s">
        <v>162</v>
      </c>
      <c r="B9" s="230"/>
      <c r="C9" s="7"/>
      <c r="D9" s="236"/>
      <c r="E9" s="7"/>
      <c r="G9" s="224"/>
    </row>
    <row r="10" spans="1:7" ht="20.100000000000001" customHeight="1" thickBot="1" x14ac:dyDescent="0.25">
      <c r="A10" s="8" t="s">
        <v>163</v>
      </c>
      <c r="B10" s="231"/>
      <c r="C10" s="7"/>
      <c r="D10" s="7"/>
      <c r="E10" s="7" t="s">
        <v>155</v>
      </c>
      <c r="G10" s="224"/>
    </row>
    <row r="11" spans="1:7" ht="20.100000000000001" customHeight="1" thickBot="1" x14ac:dyDescent="0.25">
      <c r="A11" s="3" t="s">
        <v>164</v>
      </c>
      <c r="B11" s="4"/>
      <c r="C11" s="7" t="s">
        <v>151</v>
      </c>
      <c r="D11" s="7" t="s">
        <v>152</v>
      </c>
      <c r="E11" s="7" t="s">
        <v>153</v>
      </c>
      <c r="G11" s="224"/>
    </row>
    <row r="12" spans="1:7" ht="20.100000000000001" customHeight="1" thickBot="1" x14ac:dyDescent="0.25">
      <c r="A12" s="8" t="s">
        <v>167</v>
      </c>
      <c r="B12" s="4" t="s">
        <v>165</v>
      </c>
      <c r="C12" s="7" t="s">
        <v>155</v>
      </c>
      <c r="D12" s="7"/>
      <c r="E12" s="7"/>
      <c r="G12" s="224"/>
    </row>
    <row r="13" spans="1:7" ht="20.100000000000001" customHeight="1" thickBot="1" x14ac:dyDescent="0.25">
      <c r="A13" s="8" t="s">
        <v>168</v>
      </c>
      <c r="B13" s="4" t="s">
        <v>243</v>
      </c>
      <c r="C13" s="7"/>
      <c r="D13" s="7" t="s">
        <v>155</v>
      </c>
      <c r="E13" s="7"/>
      <c r="G13" s="224"/>
    </row>
    <row r="14" spans="1:7" ht="20.100000000000001" customHeight="1" thickBot="1" x14ac:dyDescent="0.25">
      <c r="A14" s="8" t="s">
        <v>169</v>
      </c>
      <c r="B14" s="4" t="s">
        <v>166</v>
      </c>
      <c r="C14" s="7"/>
      <c r="D14" s="7"/>
      <c r="E14" s="226" t="s">
        <v>155</v>
      </c>
      <c r="G14" s="224"/>
    </row>
    <row r="15" spans="1:7" ht="20.100000000000001" customHeight="1" thickBot="1" x14ac:dyDescent="0.25">
      <c r="A15" s="8" t="s">
        <v>170</v>
      </c>
      <c r="B15" s="6"/>
      <c r="C15" s="7"/>
      <c r="D15" s="7"/>
      <c r="E15" s="236"/>
      <c r="G15" s="224"/>
    </row>
    <row r="16" spans="1:7" ht="20.100000000000001" customHeight="1" thickBot="1" x14ac:dyDescent="0.25">
      <c r="A16" s="3" t="s">
        <v>171</v>
      </c>
      <c r="B16" s="4"/>
      <c r="C16" s="7" t="s">
        <v>151</v>
      </c>
      <c r="D16" s="7" t="s">
        <v>152</v>
      </c>
      <c r="E16" s="7" t="s">
        <v>153</v>
      </c>
      <c r="G16" s="224"/>
    </row>
    <row r="17" spans="1:7" ht="20.100000000000001" customHeight="1" thickBot="1" x14ac:dyDescent="0.25">
      <c r="A17" s="8" t="s">
        <v>173</v>
      </c>
      <c r="B17" s="4" t="s">
        <v>165</v>
      </c>
      <c r="C17" s="7" t="s">
        <v>155</v>
      </c>
      <c r="D17" s="7"/>
      <c r="E17" s="7"/>
      <c r="G17" s="224"/>
    </row>
    <row r="18" spans="1:7" ht="20.100000000000001" customHeight="1" thickBot="1" x14ac:dyDescent="0.25">
      <c r="A18" s="8" t="s">
        <v>174</v>
      </c>
      <c r="B18" s="4" t="s">
        <v>243</v>
      </c>
      <c r="C18" s="7"/>
      <c r="D18" s="7" t="s">
        <v>155</v>
      </c>
      <c r="E18" s="7"/>
      <c r="G18" s="224"/>
    </row>
    <row r="19" spans="1:7" ht="20.100000000000001" customHeight="1" thickBot="1" x14ac:dyDescent="0.25">
      <c r="A19" s="8" t="s">
        <v>175</v>
      </c>
      <c r="B19" s="4" t="s">
        <v>172</v>
      </c>
      <c r="C19" s="7"/>
      <c r="D19" s="7"/>
      <c r="E19" s="226" t="s">
        <v>155</v>
      </c>
      <c r="G19" s="224"/>
    </row>
    <row r="20" spans="1:7" ht="20.100000000000001" customHeight="1" thickBot="1" x14ac:dyDescent="0.25">
      <c r="A20" s="8" t="s">
        <v>176</v>
      </c>
      <c r="B20" s="6"/>
      <c r="C20" s="7"/>
      <c r="D20" s="7"/>
      <c r="E20" s="236"/>
      <c r="G20" s="224"/>
    </row>
    <row r="21" spans="1:7" ht="20.100000000000001" customHeight="1" x14ac:dyDescent="0.2">
      <c r="A21" s="226" t="s">
        <v>177</v>
      </c>
      <c r="B21" s="229" t="s">
        <v>178</v>
      </c>
      <c r="C21" s="226" t="s">
        <v>151</v>
      </c>
      <c r="D21" s="226" t="s">
        <v>152</v>
      </c>
      <c r="E21" s="226" t="s">
        <v>153</v>
      </c>
      <c r="G21" s="224"/>
    </row>
    <row r="22" spans="1:7" ht="20.100000000000001" customHeight="1" thickBot="1" x14ac:dyDescent="0.25">
      <c r="A22" s="236"/>
      <c r="B22" s="231"/>
      <c r="C22" s="236"/>
      <c r="D22" s="236"/>
      <c r="E22" s="236"/>
      <c r="G22" s="224"/>
    </row>
    <row r="23" spans="1:7" ht="20.100000000000001" customHeight="1" thickBot="1" x14ac:dyDescent="0.25">
      <c r="A23" s="8" t="s">
        <v>179</v>
      </c>
      <c r="B23" s="10" t="s">
        <v>244</v>
      </c>
      <c r="C23" s="7" t="s">
        <v>155</v>
      </c>
      <c r="D23" s="7"/>
      <c r="E23" s="7"/>
      <c r="G23" s="224"/>
    </row>
    <row r="24" spans="1:7" ht="20.100000000000001" customHeight="1" thickBot="1" x14ac:dyDescent="0.25">
      <c r="A24" s="8" t="s">
        <v>180</v>
      </c>
      <c r="B24" s="10" t="s">
        <v>245</v>
      </c>
      <c r="C24" s="7"/>
      <c r="D24" s="226" t="s">
        <v>155</v>
      </c>
      <c r="E24" s="7"/>
      <c r="G24" s="224"/>
    </row>
    <row r="25" spans="1:7" ht="20.100000000000001" customHeight="1" thickBot="1" x14ac:dyDescent="0.25">
      <c r="A25" s="8" t="s">
        <v>181</v>
      </c>
      <c r="B25" s="10" t="s">
        <v>245</v>
      </c>
      <c r="C25" s="7"/>
      <c r="D25" s="236"/>
      <c r="E25" s="7" t="s">
        <v>155</v>
      </c>
      <c r="G25" s="224"/>
    </row>
    <row r="26" spans="1:7" ht="20.100000000000001" customHeight="1" thickBot="1" x14ac:dyDescent="0.25">
      <c r="A26" s="3" t="s">
        <v>182</v>
      </c>
      <c r="B26" s="229" t="s">
        <v>246</v>
      </c>
      <c r="C26" s="7" t="s">
        <v>151</v>
      </c>
      <c r="D26" s="7" t="s">
        <v>152</v>
      </c>
      <c r="E26" s="7" t="s">
        <v>153</v>
      </c>
      <c r="G26" s="224"/>
    </row>
    <row r="27" spans="1:7" ht="20.100000000000001" customHeight="1" thickBot="1" x14ac:dyDescent="0.25">
      <c r="A27" s="8" t="s">
        <v>183</v>
      </c>
      <c r="B27" s="227"/>
      <c r="C27" s="7" t="s">
        <v>155</v>
      </c>
      <c r="D27" s="7"/>
      <c r="E27" s="7"/>
      <c r="G27" s="224"/>
    </row>
    <row r="28" spans="1:7" ht="20.100000000000001" customHeight="1" thickBot="1" x14ac:dyDescent="0.25">
      <c r="A28" s="8" t="s">
        <v>181</v>
      </c>
      <c r="B28" s="228"/>
      <c r="C28" s="7"/>
      <c r="D28" s="7"/>
      <c r="E28" s="7" t="s">
        <v>155</v>
      </c>
      <c r="G28" s="224"/>
    </row>
    <row r="29" spans="1:7" ht="20.100000000000001" customHeight="1" thickBot="1" x14ac:dyDescent="0.25">
      <c r="A29" s="3" t="s">
        <v>184</v>
      </c>
      <c r="B29" s="229" t="s">
        <v>246</v>
      </c>
      <c r="C29" s="7" t="s">
        <v>151</v>
      </c>
      <c r="D29" s="7" t="s">
        <v>152</v>
      </c>
      <c r="E29" s="7" t="s">
        <v>153</v>
      </c>
      <c r="G29" s="224"/>
    </row>
    <row r="30" spans="1:7" ht="20.100000000000001" customHeight="1" thickBot="1" x14ac:dyDescent="0.25">
      <c r="A30" s="8" t="s">
        <v>183</v>
      </c>
      <c r="B30" s="227"/>
      <c r="C30" s="7" t="s">
        <v>155</v>
      </c>
      <c r="D30" s="7"/>
      <c r="E30" s="7"/>
      <c r="G30" s="224"/>
    </row>
    <row r="31" spans="1:7" ht="20.100000000000001" customHeight="1" thickBot="1" x14ac:dyDescent="0.25">
      <c r="A31" s="8" t="s">
        <v>181</v>
      </c>
      <c r="B31" s="228"/>
      <c r="C31" s="7"/>
      <c r="D31" s="7"/>
      <c r="E31" s="7" t="s">
        <v>155</v>
      </c>
      <c r="G31" s="225"/>
    </row>
    <row r="32" spans="1:7" ht="20.100000000000001" customHeight="1" x14ac:dyDescent="0.2">
      <c r="A32" s="9" t="s">
        <v>185</v>
      </c>
      <c r="B32" s="4"/>
      <c r="C32" s="226" t="s">
        <v>151</v>
      </c>
      <c r="D32" s="226" t="s">
        <v>152</v>
      </c>
      <c r="E32" s="226" t="s">
        <v>153</v>
      </c>
    </row>
    <row r="33" spans="1:5" ht="20.100000000000001" customHeight="1" thickBot="1" x14ac:dyDescent="0.25">
      <c r="A33" s="11" t="s">
        <v>186</v>
      </c>
      <c r="B33" s="4"/>
      <c r="C33" s="236"/>
      <c r="D33" s="236"/>
      <c r="E33" s="236"/>
    </row>
    <row r="34" spans="1:5" ht="20.100000000000001" customHeight="1" thickBot="1" x14ac:dyDescent="0.25">
      <c r="A34" s="8" t="s">
        <v>188</v>
      </c>
      <c r="B34" s="4"/>
      <c r="C34" s="7" t="s">
        <v>155</v>
      </c>
      <c r="D34" s="7"/>
      <c r="E34" s="7"/>
    </row>
    <row r="35" spans="1:5" ht="20.100000000000001" customHeight="1" thickBot="1" x14ac:dyDescent="0.25">
      <c r="A35" s="8" t="s">
        <v>189</v>
      </c>
      <c r="B35" s="4" t="s">
        <v>187</v>
      </c>
      <c r="C35" s="7"/>
      <c r="D35" s="7" t="s">
        <v>155</v>
      </c>
      <c r="E35" s="7"/>
    </row>
    <row r="36" spans="1:5" ht="20.100000000000001" customHeight="1" thickBot="1" x14ac:dyDescent="0.25">
      <c r="A36" s="8" t="s">
        <v>190</v>
      </c>
      <c r="B36" s="4" t="s">
        <v>247</v>
      </c>
      <c r="C36" s="7"/>
      <c r="D36" s="7"/>
      <c r="E36" s="7" t="s">
        <v>155</v>
      </c>
    </row>
    <row r="37" spans="1:5" ht="20.100000000000001" customHeight="1" x14ac:dyDescent="0.2">
      <c r="A37" s="9" t="s">
        <v>185</v>
      </c>
      <c r="B37" s="4" t="s">
        <v>248</v>
      </c>
      <c r="C37" s="226" t="s">
        <v>227</v>
      </c>
      <c r="D37" s="255" t="s">
        <v>193</v>
      </c>
      <c r="E37" s="239"/>
    </row>
    <row r="38" spans="1:5" ht="20.100000000000001" customHeight="1" x14ac:dyDescent="0.2">
      <c r="A38" s="12" t="s">
        <v>191</v>
      </c>
      <c r="B38" s="5"/>
      <c r="C38" s="227"/>
      <c r="D38" s="242" t="s">
        <v>194</v>
      </c>
      <c r="E38" s="240"/>
    </row>
    <row r="39" spans="1:5" ht="20.100000000000001" customHeight="1" x14ac:dyDescent="0.2">
      <c r="A39" s="12"/>
      <c r="B39" s="5"/>
      <c r="C39" s="227"/>
      <c r="D39" s="242" t="s">
        <v>195</v>
      </c>
      <c r="E39" s="240"/>
    </row>
    <row r="40" spans="1:5" ht="20.100000000000001" customHeight="1" thickBot="1" x14ac:dyDescent="0.25">
      <c r="A40" s="8" t="s">
        <v>192</v>
      </c>
      <c r="B40" s="6"/>
      <c r="C40" s="228"/>
      <c r="D40" s="243" t="s">
        <v>196</v>
      </c>
      <c r="E40" s="241"/>
    </row>
    <row r="41" spans="1:5" ht="20.100000000000001" customHeight="1" thickBot="1" x14ac:dyDescent="0.25">
      <c r="A41" s="3" t="s">
        <v>197</v>
      </c>
      <c r="B41" s="229" t="s">
        <v>249</v>
      </c>
      <c r="C41" s="7" t="s">
        <v>151</v>
      </c>
      <c r="D41" s="7" t="s">
        <v>152</v>
      </c>
      <c r="E41" s="7" t="s">
        <v>153</v>
      </c>
    </row>
    <row r="42" spans="1:5" ht="20.100000000000001" customHeight="1" thickBot="1" x14ac:dyDescent="0.25">
      <c r="A42" s="8" t="s">
        <v>188</v>
      </c>
      <c r="B42" s="227"/>
      <c r="C42" s="7" t="s">
        <v>155</v>
      </c>
      <c r="D42" s="7"/>
      <c r="E42" s="7"/>
    </row>
    <row r="43" spans="1:5" ht="20.100000000000001" customHeight="1" thickBot="1" x14ac:dyDescent="0.25">
      <c r="A43" s="8" t="s">
        <v>189</v>
      </c>
      <c r="B43" s="227"/>
      <c r="C43" s="7"/>
      <c r="D43" s="7" t="s">
        <v>155</v>
      </c>
      <c r="E43" s="7"/>
    </row>
    <row r="44" spans="1:5" ht="20.100000000000001" customHeight="1" thickBot="1" x14ac:dyDescent="0.25">
      <c r="A44" s="8" t="s">
        <v>190</v>
      </c>
      <c r="B44" s="228"/>
      <c r="C44" s="7"/>
      <c r="D44" s="7"/>
      <c r="E44" s="7" t="s">
        <v>155</v>
      </c>
    </row>
    <row r="45" spans="1:5" ht="20.100000000000001" customHeight="1" x14ac:dyDescent="0.2">
      <c r="A45" s="244" t="s">
        <v>198</v>
      </c>
      <c r="B45" s="245"/>
      <c r="C45" s="245"/>
      <c r="D45" s="245"/>
      <c r="E45" s="246"/>
    </row>
    <row r="46" spans="1:5" ht="20.100000000000001" customHeight="1" x14ac:dyDescent="0.2">
      <c r="A46" s="247" t="s">
        <v>199</v>
      </c>
      <c r="B46" s="248"/>
      <c r="C46" s="248"/>
      <c r="D46" s="248"/>
      <c r="E46" s="249"/>
    </row>
    <row r="47" spans="1:5" ht="20.100000000000001" customHeight="1" x14ac:dyDescent="0.2">
      <c r="A47" s="247" t="s">
        <v>200</v>
      </c>
      <c r="B47" s="248"/>
      <c r="C47" s="248"/>
      <c r="D47" s="248"/>
      <c r="E47" s="249"/>
    </row>
    <row r="48" spans="1:5" ht="20.100000000000001" customHeight="1" thickBot="1" x14ac:dyDescent="0.25">
      <c r="A48" s="252" t="s">
        <v>201</v>
      </c>
      <c r="B48" s="253"/>
      <c r="C48" s="253"/>
      <c r="D48" s="253"/>
      <c r="E48" s="254"/>
    </row>
    <row r="49" spans="1:5" ht="20.100000000000001" customHeight="1" thickBot="1" x14ac:dyDescent="0.25">
      <c r="A49" s="3" t="s">
        <v>202</v>
      </c>
      <c r="B49" s="4"/>
      <c r="C49" s="7" t="s">
        <v>151</v>
      </c>
      <c r="D49" s="7" t="s">
        <v>152</v>
      </c>
      <c r="E49" s="7" t="s">
        <v>153</v>
      </c>
    </row>
    <row r="50" spans="1:5" ht="20.100000000000001" customHeight="1" thickBot="1" x14ac:dyDescent="0.25">
      <c r="A50" s="8" t="s">
        <v>204</v>
      </c>
      <c r="B50" s="4"/>
      <c r="C50" s="7" t="s">
        <v>155</v>
      </c>
      <c r="D50" s="7"/>
      <c r="E50" s="7"/>
    </row>
    <row r="51" spans="1:5" ht="20.100000000000001" customHeight="1" x14ac:dyDescent="0.2">
      <c r="A51" s="13" t="s">
        <v>205</v>
      </c>
      <c r="B51" s="4"/>
      <c r="C51" s="226"/>
      <c r="D51" s="226" t="s">
        <v>155</v>
      </c>
      <c r="E51" s="226"/>
    </row>
    <row r="52" spans="1:5" ht="20.100000000000001" customHeight="1" x14ac:dyDescent="0.2">
      <c r="A52" s="13" t="s">
        <v>206</v>
      </c>
      <c r="B52" s="5"/>
      <c r="C52" s="235"/>
      <c r="D52" s="235"/>
      <c r="E52" s="235"/>
    </row>
    <row r="53" spans="1:5" ht="20.100000000000001" customHeight="1" thickBot="1" x14ac:dyDescent="0.25">
      <c r="A53" s="8" t="s">
        <v>207</v>
      </c>
      <c r="B53" s="5"/>
      <c r="C53" s="236"/>
      <c r="D53" s="236"/>
      <c r="E53" s="236"/>
    </row>
    <row r="54" spans="1:5" ht="20.100000000000001" customHeight="1" x14ac:dyDescent="0.2">
      <c r="A54" s="13" t="s">
        <v>208</v>
      </c>
      <c r="B54" s="4" t="s">
        <v>203</v>
      </c>
      <c r="C54" s="226"/>
      <c r="D54" s="226"/>
      <c r="E54" s="226" t="s">
        <v>155</v>
      </c>
    </row>
    <row r="55" spans="1:5" ht="20.100000000000001" customHeight="1" x14ac:dyDescent="0.2">
      <c r="A55" s="13" t="s">
        <v>209</v>
      </c>
      <c r="B55" s="4" t="s">
        <v>250</v>
      </c>
      <c r="C55" s="235"/>
      <c r="D55" s="235"/>
      <c r="E55" s="235"/>
    </row>
    <row r="56" spans="1:5" ht="20.100000000000001" customHeight="1" thickBot="1" x14ac:dyDescent="0.25">
      <c r="A56" s="8" t="s">
        <v>210</v>
      </c>
      <c r="B56" s="4"/>
      <c r="C56" s="236"/>
      <c r="D56" s="236"/>
      <c r="E56" s="235"/>
    </row>
    <row r="57" spans="1:5" ht="20.100000000000001" customHeight="1" x14ac:dyDescent="0.2">
      <c r="A57" s="13" t="s">
        <v>211</v>
      </c>
      <c r="B57" s="5"/>
      <c r="C57" s="226"/>
      <c r="D57" s="226"/>
      <c r="E57" s="235"/>
    </row>
    <row r="58" spans="1:5" ht="20.100000000000001" customHeight="1" x14ac:dyDescent="0.2">
      <c r="A58" s="13" t="s">
        <v>212</v>
      </c>
      <c r="B58" s="5"/>
      <c r="C58" s="235"/>
      <c r="D58" s="235"/>
      <c r="E58" s="235"/>
    </row>
    <row r="59" spans="1:5" ht="20.100000000000001" customHeight="1" thickBot="1" x14ac:dyDescent="0.25">
      <c r="A59" s="8" t="s">
        <v>213</v>
      </c>
      <c r="B59" s="6"/>
      <c r="C59" s="236"/>
      <c r="D59" s="236"/>
      <c r="E59" s="236"/>
    </row>
    <row r="60" spans="1:5" ht="20.100000000000001" customHeight="1" thickBot="1" x14ac:dyDescent="0.25">
      <c r="A60" s="9" t="s">
        <v>214</v>
      </c>
      <c r="B60" s="4"/>
      <c r="C60" s="7" t="s">
        <v>151</v>
      </c>
      <c r="D60" s="7" t="s">
        <v>152</v>
      </c>
      <c r="E60" s="7" t="s">
        <v>153</v>
      </c>
    </row>
    <row r="61" spans="1:5" ht="20.100000000000001" customHeight="1" x14ac:dyDescent="0.2">
      <c r="A61" s="220" t="s">
        <v>219</v>
      </c>
      <c r="B61" s="232" t="s">
        <v>251</v>
      </c>
      <c r="C61" s="239" t="s">
        <v>155</v>
      </c>
      <c r="D61" s="226"/>
      <c r="E61" s="226"/>
    </row>
    <row r="62" spans="1:5" ht="20.100000000000001" customHeight="1" x14ac:dyDescent="0.2">
      <c r="A62" s="221"/>
      <c r="B62" s="233"/>
      <c r="C62" s="240"/>
      <c r="D62" s="235"/>
      <c r="E62" s="235"/>
    </row>
    <row r="63" spans="1:5" ht="20.100000000000001" customHeight="1" thickBot="1" x14ac:dyDescent="0.25">
      <c r="A63" s="222"/>
      <c r="B63" s="234"/>
      <c r="C63" s="240"/>
      <c r="D63" s="235"/>
      <c r="E63" s="235"/>
    </row>
    <row r="64" spans="1:5" ht="15.95" customHeight="1" x14ac:dyDescent="0.2">
      <c r="A64" s="220" t="s">
        <v>220</v>
      </c>
      <c r="B64" s="232" t="s">
        <v>253</v>
      </c>
      <c r="C64" s="239"/>
      <c r="D64" s="226" t="s">
        <v>155</v>
      </c>
      <c r="E64" s="226"/>
    </row>
    <row r="65" spans="1:5" ht="15.95" customHeight="1" x14ac:dyDescent="0.2">
      <c r="A65" s="250"/>
      <c r="B65" s="233"/>
      <c r="C65" s="240"/>
      <c r="D65" s="235"/>
      <c r="E65" s="235"/>
    </row>
    <row r="66" spans="1:5" ht="15.95" customHeight="1" thickBot="1" x14ac:dyDescent="0.25">
      <c r="A66" s="251"/>
      <c r="B66" s="234"/>
      <c r="C66" s="241"/>
      <c r="D66" s="236"/>
      <c r="E66" s="236"/>
    </row>
    <row r="67" spans="1:5" ht="21.95" customHeight="1" x14ac:dyDescent="0.2">
      <c r="A67" s="229" t="s">
        <v>215</v>
      </c>
      <c r="B67" s="232" t="s">
        <v>252</v>
      </c>
      <c r="C67" s="226"/>
      <c r="D67" s="226"/>
      <c r="E67" s="226" t="s">
        <v>155</v>
      </c>
    </row>
    <row r="68" spans="1:5" ht="21.95" customHeight="1" x14ac:dyDescent="0.2">
      <c r="A68" s="230"/>
      <c r="B68" s="233"/>
      <c r="C68" s="235"/>
      <c r="D68" s="235"/>
      <c r="E68" s="235"/>
    </row>
    <row r="69" spans="1:5" ht="21.95" customHeight="1" thickBot="1" x14ac:dyDescent="0.25">
      <c r="A69" s="231"/>
      <c r="B69" s="234"/>
      <c r="C69" s="236"/>
      <c r="D69" s="236"/>
      <c r="E69" s="236"/>
    </row>
    <row r="70" spans="1:5" ht="20.100000000000001" customHeight="1" thickBot="1" x14ac:dyDescent="0.25">
      <c r="A70" s="3" t="s">
        <v>216</v>
      </c>
      <c r="B70" s="4"/>
      <c r="C70" s="7" t="s">
        <v>151</v>
      </c>
      <c r="D70" s="7" t="s">
        <v>152</v>
      </c>
      <c r="E70" s="7" t="s">
        <v>153</v>
      </c>
    </row>
    <row r="71" spans="1:5" ht="15.95" customHeight="1" x14ac:dyDescent="0.2">
      <c r="A71" s="229" t="s">
        <v>221</v>
      </c>
      <c r="B71" s="4"/>
      <c r="C71" s="226" t="s">
        <v>155</v>
      </c>
      <c r="D71" s="226"/>
      <c r="E71" s="226"/>
    </row>
    <row r="72" spans="1:5" ht="15.95" customHeight="1" x14ac:dyDescent="0.2">
      <c r="A72" s="237"/>
      <c r="B72" s="5"/>
      <c r="C72" s="235"/>
      <c r="D72" s="235"/>
      <c r="E72" s="235"/>
    </row>
    <row r="73" spans="1:5" ht="15.95" customHeight="1" thickBot="1" x14ac:dyDescent="0.25">
      <c r="A73" s="238"/>
      <c r="B73" s="5"/>
      <c r="C73" s="236"/>
      <c r="D73" s="236"/>
      <c r="E73" s="236"/>
    </row>
    <row r="74" spans="1:5" ht="20.100000000000001" customHeight="1" x14ac:dyDescent="0.2">
      <c r="A74" s="229" t="s">
        <v>222</v>
      </c>
      <c r="B74" s="5"/>
      <c r="C74" s="226" t="s">
        <v>155</v>
      </c>
      <c r="D74" s="226"/>
      <c r="E74" s="226"/>
    </row>
    <row r="75" spans="1:5" ht="20.100000000000001" customHeight="1" thickBot="1" x14ac:dyDescent="0.25">
      <c r="A75" s="238"/>
      <c r="B75" s="5"/>
      <c r="C75" s="236"/>
      <c r="D75" s="236"/>
      <c r="E75" s="236"/>
    </row>
    <row r="76" spans="1:5" ht="15.95" customHeight="1" x14ac:dyDescent="0.2">
      <c r="A76" s="229" t="s">
        <v>223</v>
      </c>
      <c r="B76" s="4" t="s">
        <v>217</v>
      </c>
      <c r="C76" s="226"/>
      <c r="D76" s="226" t="s">
        <v>155</v>
      </c>
      <c r="E76" s="226"/>
    </row>
    <row r="77" spans="1:5" ht="15.95" customHeight="1" x14ac:dyDescent="0.2">
      <c r="A77" s="237"/>
      <c r="B77" s="4" t="s">
        <v>254</v>
      </c>
      <c r="C77" s="235"/>
      <c r="D77" s="235"/>
      <c r="E77" s="235"/>
    </row>
    <row r="78" spans="1:5" ht="15.95" customHeight="1" thickBot="1" x14ac:dyDescent="0.25">
      <c r="A78" s="238"/>
      <c r="B78" s="5"/>
      <c r="C78" s="236"/>
      <c r="D78" s="236"/>
      <c r="E78" s="236"/>
    </row>
    <row r="79" spans="1:5" ht="35.1" customHeight="1" thickBot="1" x14ac:dyDescent="0.25">
      <c r="A79" s="8" t="s">
        <v>218</v>
      </c>
      <c r="B79" s="5"/>
      <c r="C79" s="7"/>
      <c r="D79" s="7" t="s">
        <v>155</v>
      </c>
      <c r="E79" s="7"/>
    </row>
    <row r="80" spans="1:5" ht="20.100000000000001" customHeight="1" x14ac:dyDescent="0.2">
      <c r="A80" s="229" t="s">
        <v>224</v>
      </c>
      <c r="B80" s="5"/>
      <c r="C80" s="226"/>
      <c r="D80" s="226"/>
      <c r="E80" s="226" t="s">
        <v>155</v>
      </c>
    </row>
    <row r="81" spans="1:5" ht="20.100000000000001" customHeight="1" thickBot="1" x14ac:dyDescent="0.25">
      <c r="A81" s="228"/>
      <c r="B81" s="5"/>
      <c r="C81" s="236"/>
      <c r="D81" s="236"/>
      <c r="E81" s="236"/>
    </row>
    <row r="82" spans="1:5" ht="20.100000000000001" customHeight="1" x14ac:dyDescent="0.2">
      <c r="A82" s="229" t="s">
        <v>225</v>
      </c>
      <c r="B82" s="5"/>
      <c r="C82" s="226"/>
      <c r="D82" s="226"/>
      <c r="E82" s="226" t="s">
        <v>155</v>
      </c>
    </row>
    <row r="83" spans="1:5" ht="20.100000000000001" customHeight="1" thickBot="1" x14ac:dyDescent="0.25">
      <c r="A83" s="238"/>
      <c r="B83" s="6"/>
      <c r="C83" s="236"/>
      <c r="D83" s="236"/>
      <c r="E83" s="236"/>
    </row>
  </sheetData>
  <mergeCells count="71">
    <mergeCell ref="C1:E1"/>
    <mergeCell ref="B6:B10"/>
    <mergeCell ref="D8:D9"/>
    <mergeCell ref="E14:E15"/>
    <mergeCell ref="E19:E20"/>
    <mergeCell ref="A21:A22"/>
    <mergeCell ref="B21:B22"/>
    <mergeCell ref="C21:C22"/>
    <mergeCell ref="D21:D22"/>
    <mergeCell ref="E21:E22"/>
    <mergeCell ref="D24:D25"/>
    <mergeCell ref="C32:C33"/>
    <mergeCell ref="D32:D33"/>
    <mergeCell ref="E32:E33"/>
    <mergeCell ref="D37:E37"/>
    <mergeCell ref="D38:E38"/>
    <mergeCell ref="D39:E39"/>
    <mergeCell ref="D40:E40"/>
    <mergeCell ref="A45:E45"/>
    <mergeCell ref="A46:E46"/>
    <mergeCell ref="A47:E47"/>
    <mergeCell ref="A64:A66"/>
    <mergeCell ref="B64:B66"/>
    <mergeCell ref="A48:E48"/>
    <mergeCell ref="C51:C53"/>
    <mergeCell ref="D51:D53"/>
    <mergeCell ref="D54:D56"/>
    <mergeCell ref="E54:E59"/>
    <mergeCell ref="C57:C59"/>
    <mergeCell ref="D57:D59"/>
    <mergeCell ref="C61:C63"/>
    <mergeCell ref="D61:D63"/>
    <mergeCell ref="E61:E63"/>
    <mergeCell ref="A71:A73"/>
    <mergeCell ref="C74:C75"/>
    <mergeCell ref="D74:D75"/>
    <mergeCell ref="A74:A75"/>
    <mergeCell ref="E74:E75"/>
    <mergeCell ref="C64:C66"/>
    <mergeCell ref="D64:D66"/>
    <mergeCell ref="E64:E66"/>
    <mergeCell ref="A67:A69"/>
    <mergeCell ref="C67:C69"/>
    <mergeCell ref="D80:D81"/>
    <mergeCell ref="E80:E81"/>
    <mergeCell ref="C71:C73"/>
    <mergeCell ref="D71:D73"/>
    <mergeCell ref="E71:E73"/>
    <mergeCell ref="B67:B69"/>
    <mergeCell ref="D67:D69"/>
    <mergeCell ref="E67:E69"/>
    <mergeCell ref="C82:C83"/>
    <mergeCell ref="D82:D83"/>
    <mergeCell ref="E82:E83"/>
    <mergeCell ref="A76:A78"/>
    <mergeCell ref="A80:A81"/>
    <mergeCell ref="A82:A83"/>
    <mergeCell ref="C76:C78"/>
    <mergeCell ref="D76:D78"/>
    <mergeCell ref="E76:E78"/>
    <mergeCell ref="C80:C81"/>
    <mergeCell ref="A61:A63"/>
    <mergeCell ref="G1:G31"/>
    <mergeCell ref="C37:C40"/>
    <mergeCell ref="B2:B5"/>
    <mergeCell ref="B26:B28"/>
    <mergeCell ref="B29:B31"/>
    <mergeCell ref="B41:B44"/>
    <mergeCell ref="B61:B63"/>
    <mergeCell ref="E51:E53"/>
    <mergeCell ref="C54:C56"/>
  </mergeCells>
  <printOptions horizontalCentered="1" verticalCentered="1"/>
  <pageMargins left="0.11811023622047245" right="0.11811023622047245" top="0.15748031496062992" bottom="0.15748031496062992" header="0.11811023622047245" footer="0.1181102362204724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6E56D14D30724AA181DADECE8FF4F2" ma:contentTypeVersion="0" ma:contentTypeDescription="Creare un nuovo documento." ma:contentTypeScope="" ma:versionID="c95fa26516babf8669c8554333efb66f">
  <xsd:schema xmlns:xsd="http://www.w3.org/2001/XMLSchema" xmlns:xs="http://www.w3.org/2001/XMLSchema" xmlns:p="http://schemas.microsoft.com/office/2006/metadata/properties" xmlns:ns2="7a4d4952-7bc6-4614-bf54-70c107ed9c90" targetNamespace="http://schemas.microsoft.com/office/2006/metadata/properties" ma:root="true" ma:fieldsID="3cf5ee74b5c3b0a39a8056b931fcae5c" ns2:_="">
    <xsd:import namespace="7a4d4952-7bc6-4614-bf54-70c107ed9c9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4d4952-7bc6-4614-bf54-70c107ed9c90" elementFormDefault="qualified">
    <xsd:import namespace="http://schemas.microsoft.com/office/2006/documentManagement/types"/>
    <xsd:import namespace="http://schemas.microsoft.com/office/infopath/2007/PartnerControls"/>
    <xsd:element name="_dlc_DocId" ma:index="8" nillable="true" ma:displayName="Valore ID documento" ma:description="Valore dell'ID documento assegnato all'elemento." ma:internalName="_dlc_DocId" ma:readOnly="true">
      <xsd:simpleType>
        <xsd:restriction base="dms:Text"/>
      </xsd:simpleType>
    </xsd:element>
    <xsd:element name="_dlc_DocIdUrl" ma:index="9" nillable="true" ma:displayName="ID documento" ma:description="Collegamento permanente al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C2184F-6708-4240-8D8E-2FCE1D886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4d4952-7bc6-4614-bf54-70c107ed9c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C99950-C806-40C4-9C77-B7F1884B7EFC}">
  <ds:schemaRefs>
    <ds:schemaRef ds:uri="http://schemas.microsoft.com/sharepoint/v3/contenttype/forms"/>
  </ds:schemaRefs>
</ds:datastoreItem>
</file>

<file path=customXml/itemProps3.xml><?xml version="1.0" encoding="utf-8"?>
<ds:datastoreItem xmlns:ds="http://schemas.openxmlformats.org/officeDocument/2006/customXml" ds:itemID="{EF13C262-46D0-4300-AD51-599943F59448}">
  <ds:schemaRefs>
    <ds:schemaRef ds:uri="http://schemas.microsoft.com/office/2006/metadata/longProperties"/>
  </ds:schemaRefs>
</ds:datastoreItem>
</file>

<file path=customXml/itemProps4.xml><?xml version="1.0" encoding="utf-8"?>
<ds:datastoreItem xmlns:ds="http://schemas.openxmlformats.org/officeDocument/2006/customXml" ds:itemID="{3417C6F1-46D2-439E-8CF0-B28D8C67B9CB}">
  <ds:schemaRefs>
    <ds:schemaRef ds:uri="http://schemas.microsoft.com/sharepoint/events"/>
  </ds:schemaRefs>
</ds:datastoreItem>
</file>

<file path=customXml/itemProps5.xml><?xml version="1.0" encoding="utf-8"?>
<ds:datastoreItem xmlns:ds="http://schemas.openxmlformats.org/officeDocument/2006/customXml" ds:itemID="{77A99C89-E197-4C42-8D1E-8A3A3F145B8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Valutazione dei rischi cantiere</vt:lpstr>
      <vt:lpstr>Tabella correlazione parametri</vt:lpstr>
      <vt:lpstr>'Tabella correlazione parametri'!Area_stampa</vt:lpstr>
      <vt:lpstr>'Valutazione dei rischi cantiere'!Area_stampa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Algoritmo Valutazione rischio specifici lavorazioni</dc:title>
  <dc:creator>Ing. Raffaele Sabatino</dc:creator>
  <cp:lastModifiedBy>@©</cp:lastModifiedBy>
  <cp:lastPrinted>2014-10-13T05:47:07Z</cp:lastPrinted>
  <dcterms:created xsi:type="dcterms:W3CDTF">1996-11-05T10:16:36Z</dcterms:created>
  <dcterms:modified xsi:type="dcterms:W3CDTF">2017-09-28T09:14:32Z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446VWSDZDHTQ-196-74</vt:lpwstr>
  </property>
  <property fmtid="{D5CDD505-2E9C-101B-9397-08002B2CF9AE}" pid="3" name="_dlc_DocIdItemGuid">
    <vt:lpwstr>46142e68-50f7-44af-b058-8069c5a932d5</vt:lpwstr>
  </property>
  <property fmtid="{D5CDD505-2E9C-101B-9397-08002B2CF9AE}" pid="4" name="_dlc_DocIdUrl">
    <vt:lpwstr>https://collaboration.inail.it/dc/dcc/poollettori/_layouts/DocIdRedir.aspx?ID=446VWSDZDHTQ-196-74, 446VWSDZDHTQ-196-74</vt:lpwstr>
  </property>
</Properties>
</file>